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6.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charts/chart1.xml" ContentType="application/vnd.openxmlformats-officedocument.drawingml.chart+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Setup" sheetId="2" state="visible" r:id="rId4"/>
    <sheet name="Trade Log" sheetId="3" state="visible" r:id="rId5"/>
    <sheet name="Daily" sheetId="4" state="visible" r:id="rId6"/>
    <sheet name="Prop Guard" sheetId="5" state="visible" r:id="rId7"/>
    <sheet name="Dashboard" sheetId="6" state="visible" r:id="rId8"/>
    <sheet name="Firm Rules" sheetId="7" state="visible" r:id="rId9"/>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<sst xmlns="http://schemas.openxmlformats.org/spreadsheetml/2006/main" count="271" uniqueCount="225">
  <si>
    <t xml:space="preserve">TRADE TO THE TOP — TRADING JOURNAL</t>
  </si>
  <si>
    <t xml:space="preserve">tradetothetop.com  ·  free for traders  ·  works in Excel, Google Sheets and LibreOffice</t>
  </si>
  <si>
    <t xml:space="preserve">HOW TO USE</t>
  </si>
  <si>
    <t xml:space="preserve">1 · Setup</t>
  </si>
  <si>
    <t xml:space="preserve">Enter your account size and risk %. If you trade a prop account, pick your firm — its published rules appear beside the fields.</t>
  </si>
  <si>
    <t xml:space="preserve">2 · Trade Log</t>
  </si>
  <si>
    <t xml:space="preserve">One row per trade. Fill the yellow cells only; R, P&amp;L and outcome calculate themselves.</t>
  </si>
  <si>
    <t xml:space="preserve">3 · Daily</t>
  </si>
  <si>
    <t xml:space="preserve">One row per trading day. Enter any OPEN floating P&amp;L — firms measure on equity, so an open loser can breach your daily limit without closing.</t>
  </si>
  <si>
    <t xml:space="preserve">4 · Prop Guard</t>
  </si>
  <si>
    <t xml:space="preserve">Live buffer: how many dollars you have left today and overall before a rule trips.</t>
  </si>
  <si>
    <t xml:space="preserve">5 · Dashboard</t>
  </si>
  <si>
    <t xml:space="preserve">Win rate, expectancy, profit factor, drawdown and your equity curve. Updates as you log.</t>
  </si>
  <si>
    <t xml:space="preserve">6 · Firm Rules</t>
  </si>
  <si>
    <t xml:space="preserve">Published rules for nine prop firms, taken from each firm’s own documentation.</t>
  </si>
  <si>
    <t xml:space="preserve">COLOUR KEY</t>
  </si>
  <si>
    <t xml:space="preserve">Yellow cells</t>
  </si>
  <si>
    <t xml:space="preserve">You type here.</t>
  </si>
  <si>
    <t xml:space="preserve">White cells</t>
  </si>
  <si>
    <t xml:space="preserve">Formulas — leave them alone. They will overwrite if you type over them.</t>
  </si>
  <si>
    <t xml:space="preserve">BEFORE YOU START</t>
  </si>
  <si>
    <t xml:space="preserve">Delete the samples</t>
  </si>
  <si>
    <t xml:space="preserve">Trade Log rows 3–10 are example trades so the Dashboard is not blank. Delete them before logging your own.</t>
  </si>
  <si>
    <t xml:space="preserve">R is not additive</t>
  </si>
  <si>
    <t xml:space="preserve">If you risk different percentages on different trades, adding R together is meaningless. The Dashboard flags this and leads with currency P&amp;L instead.</t>
  </si>
  <si>
    <t xml:space="preserve">Floating P&amp;L counts</t>
  </si>
  <si>
    <t xml:space="preserve">Prop firms measure drawdown on equity, not closed balance. Enter open trade P&amp;L on the Daily tab or your buffer will read better than it is.</t>
  </si>
  <si>
    <t xml:space="preserve">DISCLAIMER</t>
  </si>
  <si>
    <t xml:space="preserve">This journal is a record-keeping tool, not trading advice, and it does not guarantee that you will pass any evaluation. Prop firm rules were verified against each firm’s own published documentation in August 2026 and firms change their terms — always confirm the current rules with your firm before trading. Trading forex and CFDs carries significant risk of loss.</t>
  </si>
  <si>
    <t xml:space="preserve">SETUP</t>
  </si>
  <si>
    <t xml:space="preserve">Fill the yellow cells. Everything else on every tab calculates from these.</t>
  </si>
  <si>
    <t xml:space="preserve">YOUR ACCOUNT</t>
  </si>
  <si>
    <t xml:space="preserve">Account size</t>
  </si>
  <si>
    <t xml:space="preserve">Starting balance in your account currency.</t>
  </si>
  <si>
    <t xml:space="preserve">Currency</t>
  </si>
  <si>
    <t xml:space="preserve">USD</t>
  </si>
  <si>
    <t xml:space="preserve">Label only — every figure uses this.</t>
  </si>
  <si>
    <t xml:space="preserve">Default risk per trade</t>
  </si>
  <si>
    <t xml:space="preserve">Fraction, so 0.005 = 0.5%. Used when a Trade Log row has no risk of its own.</t>
  </si>
  <si>
    <t xml:space="preserve">PROP ACCOUNT (leave blank if trading your own capital)</t>
  </si>
  <si>
    <t xml:space="preserve">Prop firm</t>
  </si>
  <si>
    <t xml:space="preserve">FTMO</t>
  </si>
  <si>
    <t xml:space="preserve">Pick from the list. Published rules appear below.</t>
  </si>
  <si>
    <t xml:space="preserve">Max loss (published)</t>
  </si>
  <si>
    <t xml:space="preserve">Daily loss (published)</t>
  </si>
  <si>
    <t xml:space="preserve">Profit target</t>
  </si>
  <si>
    <t xml:space="preserve">Consistency rule</t>
  </si>
  <si>
    <t xml:space="preserve">The two figures above are what the firm publishes. Several firms show a range or different numbers per plan, so enter YOUR plan’s figures below — the Prop Guard uses these, not the text.</t>
  </si>
  <si>
    <t xml:space="preserve">My daily loss limit %</t>
  </si>
  <si>
    <t xml:space="preserve">Fraction. 5% = 0.05. Check your plan, not the range above.</t>
  </si>
  <si>
    <t xml:space="preserve">My max drawdown %</t>
  </si>
  <si>
    <t xml:space="preserve">Fraction. 10% = 0.10.</t>
  </si>
  <si>
    <t xml:space="preserve">Drawdown type</t>
  </si>
  <si>
    <t xml:space="preserve">Static</t>
  </si>
  <si>
    <t xml:space="preserve">Static, Trailing EOD, or Trailing intraday.</t>
  </si>
  <si>
    <t xml:space="preserve">CALCULATED</t>
  </si>
  <si>
    <t xml:space="preserve">Risk per trade</t>
  </si>
  <si>
    <t xml:space="preserve">Daily loss limit</t>
  </si>
  <si>
    <t xml:space="preserve">Max drawdown limit</t>
  </si>
  <si>
    <t xml:space="preserve">TRADE LOG — fill the yellow columns; the rest calculates</t>
  </si>
  <si>
    <t xml:space="preserve">Date</t>
  </si>
  <si>
    <t xml:space="preserve">Instrument</t>
  </si>
  <si>
    <t xml:space="preserve">Book</t>
  </si>
  <si>
    <t xml:space="preserve">Direction</t>
  </si>
  <si>
    <t xml:space="preserve">Entry</t>
  </si>
  <si>
    <t xml:space="preserve">Stop</t>
  </si>
  <si>
    <t xml:space="preserve">Exit</t>
  </si>
  <si>
    <t xml:space="preserve">Risk %</t>
  </si>
  <si>
    <t xml:space="preserve">Risk $</t>
  </si>
  <si>
    <t xml:space="preserve">R multiple</t>
  </si>
  <si>
    <t xml:space="preserve">P&amp;L</t>
  </si>
  <si>
    <t xml:space="preserve">Outcome</t>
  </si>
  <si>
    <t xml:space="preserve">Notes</t>
  </si>
  <si>
    <t xml:space="preserve">2026-08-01</t>
  </si>
  <si>
    <t xml:space="preserve">XAUUSD</t>
  </si>
  <si>
    <t xml:space="preserve">FVG</t>
  </si>
  <si>
    <t xml:space="preserve">Long</t>
  </si>
  <si>
    <t xml:space="preserve">SAMPLE — delete rows 3 to 10 before logging your own trades</t>
  </si>
  <si>
    <t xml:space="preserve">US500</t>
  </si>
  <si>
    <t xml:space="preserve">Quant</t>
  </si>
  <si>
    <t xml:space="preserve">Short</t>
  </si>
  <si>
    <t xml:space="preserve">2026-08-02</t>
  </si>
  <si>
    <t xml:space="preserve">EURUSD</t>
  </si>
  <si>
    <t xml:space="preserve">USDJPY</t>
  </si>
  <si>
    <t xml:space="preserve">2026-08-03</t>
  </si>
  <si>
    <t xml:space="preserve">GBPUSD</t>
  </si>
  <si>
    <t xml:space="preserve">BTC/USD</t>
  </si>
  <si>
    <t xml:space="preserve">2026-08-04</t>
  </si>
  <si>
    <t xml:space="preserve">US30</t>
  </si>
  <si>
    <t xml:space="preserve">NDX</t>
  </si>
  <si>
    <t xml:space="preserve">DAILY — realised plus floating, against your limit</t>
  </si>
  <si>
    <t xml:space="preserve">Enter each trading date and any OPEN position P&amp;L. Firms measure drawdown on equity, so an open loser counts against today’s limit even though it has not closed.</t>
  </si>
  <si>
    <t xml:space="preserve">Closed P&amp;L</t>
  </si>
  <si>
    <t xml:space="preserve">Floating P&amp;L (open trades)</t>
  </si>
  <si>
    <t xml:space="preserve">Day total</t>
  </si>
  <si>
    <t xml:space="preserve">Daily limit</t>
  </si>
  <si>
    <t xml:space="preserve">% of limit used</t>
  </si>
  <si>
    <t xml:space="preserve">Buffer left</t>
  </si>
  <si>
    <t xml:space="preserve">Status</t>
  </si>
  <si>
    <t xml:space="preserve">PROP GUARD</t>
  </si>
  <si>
    <t xml:space="preserve">How much room is left before a rule trips. The smaller of the two buffers is your real ceiling for the session.</t>
  </si>
  <si>
    <t xml:space="preserve">WHERE YOU ARE</t>
  </si>
  <si>
    <t xml:space="preserve">Current equity</t>
  </si>
  <si>
    <t xml:space="preserve">Balance PLUS open trade P&amp;L. Equity is what the firm measures.</t>
  </si>
  <si>
    <t xml:space="preserve">Peak equity (high-water mark)</t>
  </si>
  <si>
    <t xml:space="preserve">Highest equity reached. Trailing drawdown follows this up.</t>
  </si>
  <si>
    <t xml:space="preserve">Today's P&amp;L so far</t>
  </si>
  <si>
    <t xml:space="preserve">Last filled row on the Daily tab, floating P&amp;L included.</t>
  </si>
  <si>
    <t xml:space="preserve">YOUR BUFFERS</t>
  </si>
  <si>
    <t xml:space="preserve">Daily buffer left</t>
  </si>
  <si>
    <t xml:space="preserve">Dollars you can still lose today.</t>
  </si>
  <si>
    <t xml:space="preserve">Max drawdown buffer left</t>
  </si>
  <si>
    <t xml:space="preserve">Static measures the floor from your starting balance; trailing follows your peak equity up.</t>
  </si>
  <si>
    <t xml:space="preserve">Real ceiling this session</t>
  </si>
  <si>
    <t xml:space="preserve">The smaller of the two. Size against this, not the bigger one.</t>
  </si>
  <si>
    <t xml:space="preserve">STATUS</t>
  </si>
  <si>
    <t xml:space="preserve">Overall</t>
  </si>
  <si>
    <t xml:space="preserve">AT RISK means less than 30% of either limit is left.</t>
  </si>
  <si>
    <t xml:space="preserve">CONSISTENCY</t>
  </si>
  <si>
    <t xml:space="preserve">Best single day</t>
  </si>
  <si>
    <t xml:space="preserve">Your largest winning day.</t>
  </si>
  <si>
    <t xml:space="preserve">Total profit</t>
  </si>
  <si>
    <t xml:space="preserve">Sum of winning days.</t>
  </si>
  <si>
    <t xml:space="preserve">Best day as % of profit</t>
  </si>
  <si>
    <t xml:space="preserve">Many firms cap this. Check your firm’s consistency rule on the Setup tab.</t>
  </si>
  <si>
    <t xml:space="preserve">Rules verified against each firm’s published documentation in August 2026. Firms change terms — confirm with your firm before trading.</t>
  </si>
  <si>
    <t xml:space="preserve">DASHBOARD</t>
  </si>
  <si>
    <t xml:space="preserve">Updates automatically as you fill the Trade Log.</t>
  </si>
  <si>
    <t xml:space="preserve">PERFORMANCE (currency)</t>
  </si>
  <si>
    <t xml:space="preserve">R MULTIPLES</t>
  </si>
  <si>
    <t xml:space="preserve">Trades logged</t>
  </si>
  <si>
    <t xml:space="preserve">Average R (wins)</t>
  </si>
  <si>
    <t xml:space="preserve">Wins</t>
  </si>
  <si>
    <t xml:space="preserve">Average R (losses)</t>
  </si>
  <si>
    <t xml:space="preserve">Losses</t>
  </si>
  <si>
    <t xml:space="preserve">Best trade (R)</t>
  </si>
  <si>
    <t xml:space="preserve">Win rate</t>
  </si>
  <si>
    <t xml:space="preserve">Worst trade (R)</t>
  </si>
  <si>
    <t xml:space="preserve">Net P&amp;L</t>
  </si>
  <si>
    <t xml:space="preserve">Distinct risk sizes</t>
  </si>
  <si>
    <t xml:space="preserve">Average win</t>
  </si>
  <si>
    <t xml:space="preserve">Average loss</t>
  </si>
  <si>
    <t xml:space="preserve">Profit factor</t>
  </si>
  <si>
    <t xml:space="preserve">Expectancy / trade</t>
  </si>
  <si>
    <t xml:space="preserve">EQUITY CURVE</t>
  </si>
  <si>
    <t xml:space="preserve">Day</t>
  </si>
  <si>
    <t xml:space="preserve">Cumulative P&amp;L</t>
  </si>
  <si>
    <t xml:space="preserve">PROP FIRM RULES — from each firm’s own documentation, August 2026</t>
  </si>
  <si>
    <t xml:space="preserve">Percentages below are as published. Where a firm shows a range or several plan variants, enter YOUR plan’s figure on Setup — do not assume.</t>
  </si>
  <si>
    <t xml:space="preserve">Firm</t>
  </si>
  <si>
    <t xml:space="preserve">Type</t>
  </si>
  <si>
    <t xml:space="preserve">Min trading days</t>
  </si>
  <si>
    <t xml:space="preserve">Profit split</t>
  </si>
  <si>
    <t xml:space="preserve">Fee refund</t>
  </si>
  <si>
    <t xml:space="preserve">Overnight &amp; weekend</t>
  </si>
  <si>
    <t xml:space="preserve">CFD</t>
  </si>
  <si>
    <t xml:space="preserve">10% static</t>
  </si>
  <si>
    <t xml:space="preserve">5% / 3%</t>
  </si>
  <si>
    <t xml:space="preserve">10% then 5%</t>
  </si>
  <si>
    <t xml:space="preserve">None</t>
  </si>
  <si>
    <t xml:space="preserve">4 days</t>
  </si>
  <si>
    <t xml:space="preserve">80–90%</t>
  </si>
  <si>
    <t xml:space="preserve">2-Step only</t>
  </si>
  <si>
    <t xml:space="preserve">Swing only</t>
  </si>
  <si>
    <t xml:space="preserve">The5ers</t>
  </si>
  <si>
    <t xml:space="preserve">CFD+FUT</t>
  </si>
  <si>
    <t xml:space="preserve">6% / 10%</t>
  </si>
  <si>
    <t xml:space="preserve">3–5%</t>
  </si>
  <si>
    <t xml:space="preserve">3 minimum profitable days — a profitable day is ≥0.5% of the initial balance</t>
  </si>
  <si>
    <t xml:space="preserve">3 profitable days</t>
  </si>
  <si>
    <t xml:space="preserve">75–100%</t>
  </si>
  <si>
    <t xml:space="preserve">70% partial</t>
  </si>
  <si>
    <t xml:space="preserve">Allowed</t>
  </si>
  <si>
    <t xml:space="preserve">FundedNext</t>
  </si>
  <si>
    <t xml:space="preserve">10% / 6%</t>
  </si>
  <si>
    <t xml:space="preserve">8% then 5%</t>
  </si>
  <si>
    <t xml:space="preserve">Consistency rules apply — no single trade may dominate total profit</t>
  </si>
  <si>
    <t xml:space="preserve">5 per phase</t>
  </si>
  <si>
    <t xml:space="preserve">80–95%</t>
  </si>
  <si>
    <t xml:space="preserve">Yes</t>
  </si>
  <si>
    <t xml:space="preserve">FundingPips</t>
  </si>
  <si>
    <t xml:space="preserve">6–12%</t>
  </si>
  <si>
    <t xml:space="preserve">Striking System — 4 warnings at 1.2% floating loss. 2nd halves your split, 4th closes the account</t>
  </si>
  <si>
    <t xml:space="preserve">3 per phase</t>
  </si>
  <si>
    <t xml:space="preserve">60–100%</t>
  </si>
  <si>
    <t xml:space="preserve">4th payout</t>
  </si>
  <si>
    <t xml:space="preserve">Master only</t>
  </si>
  <si>
    <t xml:space="preserve">Alpha Capital</t>
  </si>
  <si>
    <t xml:space="preserve">6–10%</t>
  </si>
  <si>
    <t xml:space="preserve">40% Best Day Rule on on-demand payouts</t>
  </si>
  <si>
    <t xml:space="preserve">—</t>
  </si>
  <si>
    <t xml:space="preserve">80%</t>
  </si>
  <si>
    <t xml:space="preserve">Not on Pro</t>
  </si>
  <si>
    <t xml:space="preserve">E8 Markets</t>
  </si>
  <si>
    <t xml:space="preserve">6% dynamic</t>
  </si>
  <si>
    <t xml:space="preserve">4%</t>
  </si>
  <si>
    <t xml:space="preserve">9%</t>
  </si>
  <si>
    <t xml:space="preserve">35% on Signature · 40% on One / Classic / Track</t>
  </si>
  <si>
    <t xml:space="preserve">None to pass · 5 profitable days ≥0.3% before a payout</t>
  </si>
  <si>
    <t xml:space="preserve">80–100%</t>
  </si>
  <si>
    <t xml:space="preserve">Pre-trade</t>
  </si>
  <si>
    <t xml:space="preserve">23:00 close</t>
  </si>
  <si>
    <t xml:space="preserve">FXIFY</t>
  </si>
  <si>
    <t xml:space="preserve">5–10%</t>
  </si>
  <si>
    <t xml:space="preserve">10%</t>
  </si>
  <si>
    <t xml:space="preserve">5 days</t>
  </si>
  <si>
    <t xml:space="preserve">100%</t>
  </si>
  <si>
    <t xml:space="preserve">Not Instant</t>
  </si>
  <si>
    <t xml:space="preserve">Topstep</t>
  </si>
  <si>
    <t xml:space="preserve">FUTURES</t>
  </si>
  <si>
    <t xml:space="preserve">EOD trail</t>
  </si>
  <si>
    <t xml:space="preserve">optional</t>
  </si>
  <si>
    <t xml:space="preserve">6% of buying power · $3,000 / $6,000 / $9,000</t>
  </si>
  <si>
    <t xml:space="preserve">Standard path: none · Consistency path: 40%</t>
  </si>
  <si>
    <t xml:space="preserve">Standard: 5 winning days ≥$150 · Consistency: 3 days</t>
  </si>
  <si>
    <t xml:space="preserve">90–100%</t>
  </si>
  <si>
    <t xml:space="preserve">14-day only</t>
  </si>
  <si>
    <t xml:space="preserve">Not allowed</t>
  </si>
  <si>
    <t xml:space="preserve">My Funded Futures</t>
  </si>
  <si>
    <t xml:space="preserve">none</t>
  </si>
  <si>
    <t xml:space="preserve">$1,500 ($25K) · $3,000 ($50K)</t>
  </si>
  <si>
    <t xml:space="preserve">50% on sim funded, lifts at live</t>
  </si>
  <si>
    <t xml:space="preserve">1</t>
  </si>
  <si>
    <t xml:space="preserve">Untraded only</t>
  </si>
  <si>
    <t xml:space="preserve">Source: each firm’s published documentation, checked August 2026. Topstep and My Funded Futures are futures firms using dollar-based trailing drawdown, not a percentage.</t>
  </si>
</sst>
</file>

<file path=xl/styles.xml><?xml version="1.0" encoding="utf-8"?>
<styleSheet xmlns="http://schemas.openxmlformats.org/spreadsheetml/2006/main">
  <numFmts count="9">
    <numFmt numFmtId="164" formatCode="General"/>
    <numFmt numFmtId="165" formatCode="\$#,##0"/>
    <numFmt numFmtId="166" formatCode="0.00%"/>
    <numFmt numFmtId="167" formatCode="\$#,##0.00"/>
    <numFmt numFmtId="168" formatCode="yyyy\-mm\-dd"/>
    <numFmt numFmtId="169" formatCode="0.00"/>
    <numFmt numFmtId="170" formatCode="\$#,##0.00;[RED]&quot;($&quot;#,##0.00\)"/>
    <numFmt numFmtId="171" formatCode="0.0%"/>
    <numFmt numFmtId="172" formatCode="0"/>
  </numFmts>
  <fonts count="32">
    <font>
      <sz val="11"/>
      <color theme="1"/>
      <name val="Calibri"/>
      <family val="2"/>
      <charset val="1"/>
    </font>
    <font>
      <sz val="10"/>
      <name val="Arial"/>
      <family val="0"/>
    </font>
    <font>
      <sz val="10"/>
      <name val="Arial"/>
      <family val="0"/>
    </font>
    <font>
      <sz val="10"/>
      <name val="Arial"/>
      <family val="0"/>
    </font>
    <font>
      <b val="true"/>
      <sz val="16"/>
      <color rgb="FFB8860B"/>
      <name val="Arial"/>
      <family val="0"/>
      <charset val="1"/>
    </font>
    <font>
      <i val="true"/>
      <sz val="9"/>
      <color rgb="FF5F6470"/>
      <name val="Arial"/>
      <family val="0"/>
      <charset val="1"/>
    </font>
    <font>
      <b val="true"/>
      <sz val="10"/>
      <color rgb="FF1F5FA9"/>
      <name val="Arial"/>
      <family val="0"/>
      <charset val="1"/>
    </font>
    <font>
      <sz val="10"/>
      <color rgb="FF5F6470"/>
      <name val="Arial"/>
      <family val="0"/>
      <charset val="1"/>
    </font>
    <font>
      <b val="true"/>
      <sz val="10"/>
      <color rgb="FF1A1A1A"/>
      <name val="Arial"/>
      <family val="0"/>
      <charset val="1"/>
    </font>
    <font>
      <b val="true"/>
      <sz val="10"/>
      <color rgb="FFB03030"/>
      <name val="Arial"/>
      <family val="0"/>
      <charset val="1"/>
    </font>
    <font>
      <sz val="9"/>
      <color rgb="FFB03030"/>
      <name val="Arial"/>
      <family val="0"/>
      <charset val="1"/>
    </font>
    <font>
      <b val="true"/>
      <sz val="14"/>
      <color rgb="FFB8860B"/>
      <name val="Arial"/>
      <family val="0"/>
      <charset val="1"/>
    </font>
    <font>
      <b val="true"/>
      <sz val="10"/>
      <name val="Arial"/>
      <family val="0"/>
      <charset val="1"/>
    </font>
    <font>
      <b val="true"/>
      <sz val="11"/>
      <color rgb="FF0000FF"/>
      <name val="Arial"/>
      <family val="0"/>
      <charset val="1"/>
    </font>
    <font>
      <b val="true"/>
      <sz val="10"/>
      <color rgb="FF5B4BA8"/>
      <name val="Arial"/>
      <family val="0"/>
      <charset val="1"/>
    </font>
    <font>
      <sz val="10"/>
      <name val="Arial"/>
      <family val="0"/>
      <charset val="1"/>
    </font>
    <font>
      <sz val="10"/>
      <color rgb="FF1E7A46"/>
      <name val="Arial"/>
      <family val="0"/>
      <charset val="1"/>
    </font>
    <font>
      <b val="true"/>
      <sz val="11"/>
      <name val="Arial"/>
      <family val="0"/>
      <charset val="1"/>
    </font>
    <font>
      <b val="true"/>
      <sz val="12"/>
      <color rgb="FFB8860B"/>
      <name val="Arial"/>
      <family val="0"/>
      <charset val="1"/>
    </font>
    <font>
      <b val="true"/>
      <sz val="9"/>
      <color rgb="FFFFFFFF"/>
      <name val="Arial"/>
      <family val="0"/>
      <charset val="1"/>
    </font>
    <font>
      <b val="true"/>
      <sz val="9"/>
      <color rgb="FFB03030"/>
      <name val="Arial"/>
      <family val="0"/>
      <charset val="1"/>
    </font>
    <font>
      <b val="true"/>
      <sz val="12"/>
      <color rgb="FF1F5FA9"/>
      <name val="Arial"/>
      <family val="0"/>
      <charset val="1"/>
    </font>
    <font>
      <b val="true"/>
      <sz val="14"/>
      <color rgb="FF5B4BA8"/>
      <name val="Arial"/>
      <family val="0"/>
      <charset val="1"/>
    </font>
    <font>
      <b val="true"/>
      <sz val="11"/>
      <color rgb="FF1A1A1A"/>
      <name val="Arial"/>
      <family val="0"/>
      <charset val="1"/>
    </font>
    <font>
      <b val="true"/>
      <sz val="13"/>
      <color rgb="FF1A1A1A"/>
      <name val="Arial"/>
      <family val="0"/>
      <charset val="1"/>
    </font>
    <font>
      <b val="true"/>
      <sz val="16"/>
      <name val="Arial"/>
      <family val="0"/>
      <charset val="1"/>
    </font>
    <font>
      <b val="true"/>
      <sz val="9"/>
      <name val="Arial"/>
      <family val="0"/>
      <charset val="1"/>
    </font>
    <font>
      <b val="true"/>
      <sz val="18"/>
      <color rgb="FF000000"/>
      <name val="Calibri"/>
      <family val="2"/>
    </font>
    <font>
      <sz val="10"/>
      <color rgb="FF000000"/>
      <name val="Calibri"/>
      <family val="2"/>
    </font>
    <font>
      <b val="true"/>
      <sz val="10"/>
      <color rgb="FF000000"/>
      <name val="Calibri"/>
      <family val="2"/>
    </font>
    <font>
      <b val="true"/>
      <sz val="12"/>
      <color rgb="FF5B4BA8"/>
      <name val="Arial"/>
      <family val="0"/>
      <charset val="1"/>
    </font>
    <font>
      <sz val="9"/>
      <name val="Arial"/>
      <family val="0"/>
      <charset val="1"/>
    </font>
  </fonts>
  <fills count="4">
    <fill>
      <patternFill patternType="none"/>
    </fill>
    <fill>
      <patternFill patternType="gray125"/>
    </fill>
    <fill>
      <patternFill patternType="solid">
        <fgColor rgb="FFFFF9E0"/>
        <bgColor rgb="FFFFFFFF"/>
      </patternFill>
    </fill>
    <fill>
      <patternFill patternType="solid">
        <fgColor rgb="FF1B1F2A"/>
        <bgColor rgb="FF1A1A1A"/>
      </patternFill>
    </fill>
  </fills>
  <borders count="2">
    <border diagonalUp="false" diagonalDown="false">
      <left/>
      <right/>
      <top/>
      <bottom/>
      <diagonal/>
    </border>
    <border diagonalUp="false" diagonalDown="false">
      <left style="thin">
        <color rgb="FFD0D0D0"/>
      </left>
      <right style="thin">
        <color rgb="FFD0D0D0"/>
      </right>
      <top style="thin">
        <color rgb="FFD0D0D0"/>
      </top>
      <bottom style="thin">
        <color rgb="FFD0D0D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general" vertical="top" textRotation="0" wrapText="tru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5" fontId="13" fillId="2" borderId="1"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center" textRotation="0" wrapText="true" indent="0" shrinkToFit="false"/>
      <protection locked="true" hidden="false"/>
    </xf>
    <xf numFmtId="164" fontId="13" fillId="2" borderId="1" xfId="0" applyFont="true" applyBorder="true" applyAlignment="false" applyProtection="false">
      <alignment horizontal="general" vertical="bottom" textRotation="0" wrapText="false" indent="0" shrinkToFit="false"/>
      <protection locked="true" hidden="false"/>
    </xf>
    <xf numFmtId="166" fontId="13" fillId="2" borderId="1" xfId="0" applyFont="true" applyBorder="tru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6" fillId="0" borderId="1" xfId="0" applyFont="true" applyBorder="true" applyAlignment="true" applyProtection="false">
      <alignment horizontal="general" vertical="bottom" textRotation="0" wrapText="tru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7" fontId="17" fillId="0" borderId="1" xfId="0" applyFont="true" applyBorder="true" applyAlignment="false" applyProtection="false">
      <alignment horizontal="general" vertical="bottom" textRotation="0" wrapText="false" indent="0" shrinkToFit="false"/>
      <protection locked="true" hidden="false"/>
    </xf>
    <xf numFmtId="165" fontId="17" fillId="0" borderId="1" xfId="0" applyFont="true" applyBorder="true" applyAlignment="false" applyProtection="false">
      <alignment horizontal="general" vertical="bottom" textRotation="0" wrapText="false" indent="0" shrinkToFit="false"/>
      <protection locked="true" hidden="false"/>
    </xf>
    <xf numFmtId="164" fontId="18" fillId="0" borderId="0" xfId="0" applyFont="true" applyBorder="false" applyAlignment="false" applyProtection="false">
      <alignment horizontal="general" vertical="bottom" textRotation="0" wrapText="false" indent="0" shrinkToFit="false"/>
      <protection locked="true" hidden="false"/>
    </xf>
    <xf numFmtId="164" fontId="19" fillId="3" borderId="1" xfId="0" applyFont="true" applyBorder="true" applyAlignment="true" applyProtection="false">
      <alignment horizontal="center" vertical="center" textRotation="0" wrapText="true" indent="0" shrinkToFit="false"/>
      <protection locked="true" hidden="false"/>
    </xf>
    <xf numFmtId="168" fontId="15" fillId="2" borderId="1" xfId="0" applyFont="true" applyBorder="true" applyAlignment="false" applyProtection="false">
      <alignment horizontal="general" vertical="bottom" textRotation="0" wrapText="false" indent="0" shrinkToFit="false"/>
      <protection locked="true" hidden="false"/>
    </xf>
    <xf numFmtId="164" fontId="15" fillId="2" borderId="1" xfId="0" applyFont="true" applyBorder="true" applyAlignment="false" applyProtection="false">
      <alignment horizontal="general" vertical="bottom" textRotation="0" wrapText="false" indent="0" shrinkToFit="false"/>
      <protection locked="true" hidden="false"/>
    </xf>
    <xf numFmtId="166" fontId="15" fillId="2" borderId="1" xfId="0" applyFont="true" applyBorder="true" applyAlignment="false" applyProtection="false">
      <alignment horizontal="general" vertical="bottom" textRotation="0" wrapText="false" indent="0" shrinkToFit="false"/>
      <protection locked="true" hidden="false"/>
    </xf>
    <xf numFmtId="167" fontId="15" fillId="0" borderId="1" xfId="0" applyFont="true" applyBorder="true" applyAlignment="false" applyProtection="false">
      <alignment horizontal="general" vertical="bottom" textRotation="0" wrapText="false" indent="0" shrinkToFit="false"/>
      <protection locked="true" hidden="false"/>
    </xf>
    <xf numFmtId="169" fontId="15" fillId="0" borderId="1" xfId="0" applyFont="true" applyBorder="true" applyAlignment="false" applyProtection="false">
      <alignment horizontal="general" vertical="bottom" textRotation="0" wrapText="false" indent="0" shrinkToFit="false"/>
      <protection locked="true" hidden="false"/>
    </xf>
    <xf numFmtId="170" fontId="15" fillId="0" borderId="1" xfId="0" applyFont="true" applyBorder="true" applyAlignment="false" applyProtection="false">
      <alignment horizontal="general" vertical="bottom" textRotation="0" wrapText="false" indent="0" shrinkToFit="false"/>
      <protection locked="true" hidden="false"/>
    </xf>
    <xf numFmtId="164" fontId="15" fillId="0" borderId="1" xfId="0" applyFont="true" applyBorder="true" applyAlignment="false" applyProtection="false">
      <alignment horizontal="general" vertical="bottom" textRotation="0" wrapText="false" indent="0" shrinkToFit="false"/>
      <protection locked="true" hidden="false"/>
    </xf>
    <xf numFmtId="164" fontId="20" fillId="0" borderId="0" xfId="0" applyFont="true" applyBorder="false" applyAlignment="false" applyProtection="false">
      <alignment horizontal="general" vertical="bottom" textRotation="0" wrapText="false" indent="0" shrinkToFit="false"/>
      <protection locked="true" hidden="false"/>
    </xf>
    <xf numFmtId="164" fontId="21" fillId="0" borderId="0" xfId="0" applyFont="true" applyBorder="false" applyAlignment="false" applyProtection="false">
      <alignment horizontal="general" vertical="bottom" textRotation="0" wrapText="false" indent="0" shrinkToFit="false"/>
      <protection locked="true" hidden="false"/>
    </xf>
    <xf numFmtId="165" fontId="15" fillId="0" borderId="1" xfId="0" applyFont="true" applyBorder="true" applyAlignment="false" applyProtection="false">
      <alignment horizontal="general" vertical="bottom" textRotation="0" wrapText="false" indent="0" shrinkToFit="false"/>
      <protection locked="true" hidden="false"/>
    </xf>
    <xf numFmtId="171" fontId="15" fillId="0" borderId="1" xfId="0" applyFont="true" applyBorder="true" applyAlignment="false" applyProtection="false">
      <alignment horizontal="general" vertical="bottom" textRotation="0" wrapText="false" indent="0" shrinkToFit="false"/>
      <protection locked="true" hidden="false"/>
    </xf>
    <xf numFmtId="164" fontId="22" fillId="0" borderId="0" xfId="0" applyFont="true" applyBorder="false" applyAlignment="false" applyProtection="false">
      <alignment horizontal="general" vertical="bottom" textRotation="0" wrapText="false" indent="0" shrinkToFit="false"/>
      <protection locked="true" hidden="false"/>
    </xf>
    <xf numFmtId="170" fontId="23" fillId="0" borderId="1" xfId="0" applyFont="true" applyBorder="true" applyAlignment="false" applyProtection="false">
      <alignment horizontal="general"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5" fontId="24" fillId="0" borderId="1" xfId="0" applyFont="true" applyBorder="true" applyAlignment="false" applyProtection="false">
      <alignment horizontal="general" vertical="bottom" textRotation="0" wrapText="false" indent="0" shrinkToFit="false"/>
      <protection locked="true" hidden="false"/>
    </xf>
    <xf numFmtId="164" fontId="25" fillId="0" borderId="1" xfId="0" applyFont="true" applyBorder="true" applyAlignment="false" applyProtection="false">
      <alignment horizontal="general" vertical="bottom" textRotation="0" wrapText="false" indent="0" shrinkToFit="false"/>
      <protection locked="true" hidden="false"/>
    </xf>
    <xf numFmtId="165" fontId="23" fillId="0" borderId="1" xfId="0" applyFont="true" applyBorder="true" applyAlignment="false" applyProtection="false">
      <alignment horizontal="general" vertical="bottom" textRotation="0" wrapText="false" indent="0" shrinkToFit="false"/>
      <protection locked="true" hidden="false"/>
    </xf>
    <xf numFmtId="171" fontId="23" fillId="0" borderId="1" xfId="0" applyFont="true" applyBorder="true" applyAlignment="false" applyProtection="false">
      <alignment horizontal="general" vertical="bottom" textRotation="0" wrapText="false" indent="0" shrinkToFit="false"/>
      <protection locked="true" hidden="false"/>
    </xf>
    <xf numFmtId="172" fontId="17" fillId="0" borderId="1" xfId="0" applyFont="true" applyBorder="true" applyAlignment="false" applyProtection="false">
      <alignment horizontal="general" vertical="bottom" textRotation="0" wrapText="false" indent="0" shrinkToFit="false"/>
      <protection locked="true" hidden="false"/>
    </xf>
    <xf numFmtId="169" fontId="17" fillId="0" borderId="1" xfId="0" applyFont="true" applyBorder="true" applyAlignment="false" applyProtection="false">
      <alignment horizontal="general" vertical="bottom" textRotation="0" wrapText="false" indent="0" shrinkToFit="false"/>
      <protection locked="true" hidden="false"/>
    </xf>
    <xf numFmtId="171" fontId="17" fillId="0" borderId="1" xfId="0" applyFont="true" applyBorder="true" applyAlignment="false" applyProtection="false">
      <alignment horizontal="general" vertical="bottom" textRotation="0" wrapText="false" indent="0" shrinkToFit="false"/>
      <protection locked="true" hidden="false"/>
    </xf>
    <xf numFmtId="170" fontId="17" fillId="0" borderId="1" xfId="0" applyFont="true" applyBorder="true" applyAlignment="false" applyProtection="false">
      <alignment horizontal="general" vertical="bottom" textRotation="0" wrapText="false" indent="0" shrinkToFit="false"/>
      <protection locked="true" hidden="false"/>
    </xf>
    <xf numFmtId="164" fontId="20" fillId="0" borderId="0" xfId="0" applyFont="true" applyBorder="true" applyAlignment="true" applyProtection="false">
      <alignment horizontal="general" vertical="top" textRotation="0" wrapText="true" indent="0" shrinkToFit="false"/>
      <protection locked="true" hidden="false"/>
    </xf>
    <xf numFmtId="164" fontId="26" fillId="0" borderId="0" xfId="0" applyFont="true" applyBorder="false" applyAlignment="false" applyProtection="false">
      <alignment horizontal="general" vertical="bottom" textRotation="0" wrapText="false" indent="0" shrinkToFit="false"/>
      <protection locked="true" hidden="false"/>
    </xf>
    <xf numFmtId="168"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30" fillId="0" borderId="0" xfId="0" applyFont="true" applyBorder="false" applyAlignment="false" applyProtection="false">
      <alignment horizontal="general" vertical="bottom" textRotation="0" wrapText="false" indent="0" shrinkToFit="false"/>
      <protection locked="true" hidden="false"/>
    </xf>
    <xf numFmtId="164" fontId="26" fillId="0" borderId="1" xfId="0" applyFont="true" applyBorder="true" applyAlignment="true" applyProtection="false">
      <alignment horizontal="general" vertical="top" textRotation="0" wrapText="true" indent="0" shrinkToFit="false"/>
      <protection locked="true" hidden="false"/>
    </xf>
    <xf numFmtId="164" fontId="31" fillId="0" borderId="1"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B8860B"/>
      <rgbColor rgb="FF800080"/>
      <rgbColor rgb="FF1E7A46"/>
      <rgbColor rgb="FFD9D9D9"/>
      <rgbColor rgb="FF878787"/>
      <rgbColor rgb="FF9999FF"/>
      <rgbColor rgb="FF993366"/>
      <rgbColor rgb="FFFFF9E0"/>
      <rgbColor rgb="FFCCFFFF"/>
      <rgbColor rgb="FF660066"/>
      <rgbColor rgb="FFFF8080"/>
      <rgbColor rgb="FF1F5FA9"/>
      <rgbColor rgb="FFD0D0D0"/>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4A7EBB"/>
      <rgbColor rgb="FF33CCCC"/>
      <rgbColor rgb="FF99CC00"/>
      <rgbColor rgb="FFFFCC00"/>
      <rgbColor rgb="FFFF9900"/>
      <rgbColor rgb="FFFF6600"/>
      <rgbColor rgb="FF5F6470"/>
      <rgbColor rgb="FF969696"/>
      <rgbColor rgb="FF003366"/>
      <rgbColor rgb="FF339966"/>
      <rgbColor rgb="FF003300"/>
      <rgbColor rgb="FF1A1A1A"/>
      <rgbColor rgb="FFB03030"/>
      <rgbColor rgb="FF993366"/>
      <rgbColor rgb="FF5B4BA8"/>
      <rgbColor rgb="FF1B1F2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Cumulative P&amp;L</a:t>
            </a:r>
          </a:p>
        </c:rich>
      </c:tx>
      <c:overlay val="0"/>
      <c:spPr>
        <a:noFill/>
        <a:ln w="0">
          <a:noFill/>
        </a:ln>
      </c:spPr>
    </c:title>
    <c:autoTitleDeleted val="0"/>
    <c:plotArea>
      <c:lineChart>
        <c:grouping val="standard"/>
        <c:varyColors val="0"/>
        <c:ser>
          <c:idx val="0"/>
          <c:order val="0"/>
          <c:tx>
            <c:strRef>
              <c:f>Dashboard!C18</c:f>
              <c:strCache>
                <c:ptCount val="1"/>
                <c:pt idx="0">
                  <c:v>Cumulative P&amp;L</c:v>
                </c:pt>
              </c:strCache>
            </c:strRef>
          </c:tx>
          <c:spPr>
            <a:solidFill>
              <a:srgbClr val="4a7ebb"/>
            </a:solidFill>
            <a:ln w="28440">
              <a:solidFill>
                <a:srgbClr val="4a7ebb"/>
              </a:solidFill>
              <a:round/>
            </a:ln>
          </c:spPr>
          <c:marker>
            <c:symbol val="none"/>
          </c:marker>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Dashboard!$B$19:$B$78</c:f>
              <c:strCache>
                <c:ptCount val="60"/>
                <c:pt idx="0">
                  <c:v>2026-08-01</c:v>
                </c:pt>
                <c:pt idx="1">
                  <c:v>2026-08-02</c:v>
                </c:pt>
                <c:pt idx="2">
                  <c:v>2026-08-03</c:v>
                </c:pt>
                <c:pt idx="3">
                  <c:v>2026-08-04</c:v>
                </c:pt>
                <c:pt idx="4">
                  <c:v/>
                </c:pt>
                <c:pt idx="5">
                  <c:v/>
                </c:pt>
                <c:pt idx="6">
                  <c:v/>
                </c:pt>
                <c:pt idx="7">
                  <c:v/>
                </c:pt>
                <c:pt idx="8">
                  <c:v/>
                </c:pt>
                <c:pt idx="9">
                  <c:v/>
                </c:pt>
                <c:pt idx="10">
                  <c:v/>
                </c:pt>
                <c:pt idx="11">
                  <c:v/>
                </c:pt>
                <c:pt idx="12">
                  <c:v/>
                </c:pt>
                <c:pt idx="13">
                  <c:v/>
                </c:pt>
                <c:pt idx="14">
                  <c:v/>
                </c:pt>
                <c:pt idx="15">
                  <c:v/>
                </c:pt>
                <c:pt idx="16">
                  <c:v/>
                </c:pt>
                <c:pt idx="17">
                  <c:v/>
                </c:pt>
                <c:pt idx="18">
                  <c:v/>
                </c:pt>
                <c:pt idx="19">
                  <c:v/>
                </c:pt>
                <c:pt idx="20">
                  <c:v/>
                </c:pt>
                <c:pt idx="21">
                  <c:v/>
                </c:pt>
                <c:pt idx="22">
                  <c:v/>
                </c:pt>
                <c:pt idx="23">
                  <c:v/>
                </c:pt>
                <c:pt idx="24">
                  <c:v/>
                </c:pt>
                <c:pt idx="25">
                  <c:v/>
                </c:pt>
                <c:pt idx="26">
                  <c:v/>
                </c:pt>
                <c:pt idx="27">
                  <c:v/>
                </c:pt>
                <c:pt idx="28">
                  <c:v/>
                </c:pt>
                <c:pt idx="29">
                  <c:v/>
                </c:pt>
                <c:pt idx="30">
                  <c:v/>
                </c:pt>
                <c:pt idx="31">
                  <c:v/>
                </c:pt>
                <c:pt idx="32">
                  <c:v/>
                </c:pt>
                <c:pt idx="33">
                  <c:v/>
                </c:pt>
                <c:pt idx="34">
                  <c:v/>
                </c:pt>
                <c:pt idx="35">
                  <c:v/>
                </c:pt>
                <c:pt idx="36">
                  <c:v/>
                </c:pt>
                <c:pt idx="37">
                  <c:v/>
                </c:pt>
                <c:pt idx="38">
                  <c:v/>
                </c:pt>
                <c:pt idx="39">
                  <c:v/>
                </c:pt>
                <c:pt idx="40">
                  <c:v/>
                </c:pt>
                <c:pt idx="41">
                  <c:v/>
                </c:pt>
                <c:pt idx="42">
                  <c:v/>
                </c:pt>
                <c:pt idx="43">
                  <c:v/>
                </c:pt>
                <c:pt idx="44">
                  <c:v/>
                </c:pt>
                <c:pt idx="45">
                  <c:v/>
                </c:pt>
                <c:pt idx="46">
                  <c:v/>
                </c:pt>
                <c:pt idx="47">
                  <c:v/>
                </c:pt>
                <c:pt idx="48">
                  <c:v/>
                </c:pt>
                <c:pt idx="49">
                  <c:v/>
                </c:pt>
                <c:pt idx="50">
                  <c:v/>
                </c:pt>
                <c:pt idx="51">
                  <c:v/>
                </c:pt>
                <c:pt idx="52">
                  <c:v/>
                </c:pt>
                <c:pt idx="53">
                  <c:v/>
                </c:pt>
                <c:pt idx="54">
                  <c:v/>
                </c:pt>
                <c:pt idx="55">
                  <c:v/>
                </c:pt>
                <c:pt idx="56">
                  <c:v/>
                </c:pt>
                <c:pt idx="57">
                  <c:v/>
                </c:pt>
                <c:pt idx="58">
                  <c:v/>
                </c:pt>
                <c:pt idx="59">
                  <c:v/>
                </c:pt>
              </c:strCache>
            </c:strRef>
          </c:cat>
          <c:val>
            <c:numRef>
              <c:f>Dashboard!$C$19:$C$78</c:f>
              <c:numCache>
                <c:formatCode>\$#,##0</c:formatCode>
                <c:ptCount val="60"/>
                <c:pt idx="0">
                  <c:v>1500.00000000006</c:v>
                </c:pt>
                <c:pt idx="1">
                  <c:v>1750.00000000005</c:v>
                </c:pt>
                <c:pt idx="2">
                  <c:v>2005.31914893624</c:v>
                </c:pt>
                <c:pt idx="3">
                  <c:v>3433.36536742364</c:v>
                </c:pt>
              </c:numCache>
            </c:numRef>
          </c:val>
          <c:smooth val="1"/>
        </c:ser>
        <c:hiLowLines>
          <c:spPr>
            <a:ln w="0">
              <a:noFill/>
            </a:ln>
          </c:spPr>
        </c:hiLowLines>
        <c:marker val="0"/>
        <c:axId val="11021048"/>
        <c:axId val="16345568"/>
      </c:lineChart>
      <c:catAx>
        <c:axId val="11021048"/>
        <c:scaling>
          <c:orientation val="minMax"/>
        </c:scaling>
        <c:delete val="0"/>
        <c:axPos val="b"/>
        <c:title>
          <c:tx>
            <c:rich>
              <a:bodyPr rot="0"/>
              <a:lstStyle/>
              <a:p>
                <a:pPr>
                  <a:defRPr b="1" sz="1000" spc="-1" strike="noStrike">
                    <a:solidFill>
                      <a:srgbClr val="000000"/>
                    </a:solidFill>
                    <a:latin typeface="Calibri"/>
                  </a:defRPr>
                </a:pPr>
                <a:r>
                  <a:rPr b="1" sz="1000" spc="-1" strike="noStrike">
                    <a:solidFill>
                      <a:srgbClr val="000000"/>
                    </a:solidFill>
                    <a:latin typeface="Calibri"/>
                  </a:rPr>
                  <a:t>Date</a:t>
                </a:r>
              </a:p>
            </c:rich>
          </c:tx>
          <c:overlay val="0"/>
          <c:spPr>
            <a:noFill/>
            <a:ln w="0">
              <a:noFill/>
            </a:ln>
          </c:spPr>
        </c:title>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16345568"/>
        <c:crosses val="autoZero"/>
        <c:auto val="1"/>
        <c:lblAlgn val="ctr"/>
        <c:lblOffset val="100"/>
        <c:noMultiLvlLbl val="0"/>
      </c:catAx>
      <c:valAx>
        <c:axId val="16345568"/>
        <c:scaling>
          <c:orientation val="minMax"/>
        </c:scaling>
        <c:delete val="0"/>
        <c:axPos val="l"/>
        <c:majorGridlines>
          <c:spPr>
            <a:ln w="9360">
              <a:solidFill>
                <a:srgbClr val="878787"/>
              </a:solidFill>
              <a:round/>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P&amp;L</a:t>
                </a:r>
              </a:p>
            </c:rich>
          </c:tx>
          <c:overlay val="0"/>
          <c:spPr>
            <a:noFill/>
            <a:ln w="0">
              <a:noFill/>
            </a:ln>
          </c:spPr>
        </c:title>
        <c:numFmt formatCode="\$#,##0"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11021048"/>
        <c:crosses val="autoZero"/>
        <c:crossBetween val="between"/>
      </c:valAx>
      <c:spPr>
        <a:noFill/>
        <a:ln w="0">
          <a:noFill/>
        </a:ln>
      </c:spPr>
    </c:plotArea>
    <c:legend>
      <c:legendPos val="r"/>
      <c:overlay val="0"/>
      <c:spPr>
        <a:noFill/>
        <a:ln w="0">
          <a:noFill/>
        </a:ln>
      </c:spPr>
      <c:txPr>
        <a:bodyPr/>
        <a:lstStyle/>
        <a:p>
          <a:pPr>
            <a:defRPr b="0" sz="1000" spc="-1" strike="noStrike">
              <a:solidFill>
                <a:srgbClr val="000000"/>
              </a:solidFill>
              <a:latin typeface="Calibri"/>
            </a:defRPr>
          </a:pPr>
        </a:p>
      </c:txPr>
    </c:legend>
    <c:plotVisOnly val="1"/>
    <c:dispBlanksAs val="zero"/>
  </c:chart>
  <c:spPr>
    <a:solidFill>
      <a:srgbClr val="ffffff"/>
    </a:solidFill>
    <a:ln w="9360">
      <a:solidFill>
        <a:srgbClr val="d9d9d9"/>
      </a:solidFill>
      <a:round/>
    </a:ln>
  </c:spPr>
</c:chartSpace>
</file>

<file path=xl/drawings/_rels/drawing1.xml.rels><?xml version="1.0" encoding="UTF-8"?>
<Relationships xmlns="http://schemas.openxmlformats.org/package/2006/relationships"><Relationship Id="rId1" Type="http://schemas.openxmlformats.org/officeDocument/2006/relationships/chart" Target="../charts/chart1.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6</xdr:col>
      <xdr:colOff>0</xdr:colOff>
      <xdr:row>3</xdr:row>
      <xdr:rowOff>160920</xdr:rowOff>
    </xdr:from>
    <xdr:to>
      <xdr:col>16</xdr:col>
      <xdr:colOff>364680</xdr:colOff>
      <xdr:row>18</xdr:row>
      <xdr:rowOff>49680</xdr:rowOff>
    </xdr:to>
    <xdr:graphicFrame>
      <xdr:nvGraphicFramePr>
        <xdr:cNvPr id="0" name="Chart 1"/>
        <xdr:cNvGraphicFramePr/>
      </xdr:nvGraphicFramePr>
      <xdr:xfrm>
        <a:off x="7307640" y="762120"/>
        <a:ext cx="6479640" cy="2879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6.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C22"/>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0"/>
    <col collapsed="false" customWidth="true" hidden="false" outlineLevel="0" max="3" min="3" style="0" width="88"/>
  </cols>
  <sheetData>
    <row r="2" customFormat="false" ht="19.7" hidden="false" customHeight="false" outlineLevel="0" collapsed="false">
      <c r="A2" s="1" t="s">
        <v>0</v>
      </c>
    </row>
    <row r="3" customFormat="false" ht="15" hidden="false" customHeight="false" outlineLevel="0" collapsed="false">
      <c r="B3" s="2" t="s">
        <v>1</v>
      </c>
    </row>
    <row r="5" customFormat="false" ht="18" hidden="false" customHeight="true" outlineLevel="0" collapsed="false">
      <c r="B5" s="3" t="s">
        <v>2</v>
      </c>
      <c r="C5" s="4"/>
    </row>
    <row r="6" customFormat="false" ht="30" hidden="false" customHeight="true" outlineLevel="0" collapsed="false">
      <c r="B6" s="5" t="s">
        <v>3</v>
      </c>
      <c r="C6" s="4" t="s">
        <v>4</v>
      </c>
    </row>
    <row r="7" customFormat="false" ht="30" hidden="false" customHeight="true" outlineLevel="0" collapsed="false">
      <c r="B7" s="5" t="s">
        <v>5</v>
      </c>
      <c r="C7" s="4" t="s">
        <v>6</v>
      </c>
    </row>
    <row r="8" customFormat="false" ht="30" hidden="false" customHeight="true" outlineLevel="0" collapsed="false">
      <c r="B8" s="5" t="s">
        <v>7</v>
      </c>
      <c r="C8" s="4" t="s">
        <v>8</v>
      </c>
    </row>
    <row r="9" customFormat="false" ht="30" hidden="false" customHeight="true" outlineLevel="0" collapsed="false">
      <c r="B9" s="5" t="s">
        <v>9</v>
      </c>
      <c r="C9" s="4" t="s">
        <v>10</v>
      </c>
    </row>
    <row r="10" customFormat="false" ht="30" hidden="false" customHeight="true" outlineLevel="0" collapsed="false">
      <c r="B10" s="5" t="s">
        <v>11</v>
      </c>
      <c r="C10" s="4" t="s">
        <v>12</v>
      </c>
    </row>
    <row r="11" customFormat="false" ht="30" hidden="false" customHeight="true" outlineLevel="0" collapsed="false">
      <c r="B11" s="5" t="s">
        <v>13</v>
      </c>
      <c r="C11" s="4" t="s">
        <v>14</v>
      </c>
    </row>
    <row r="12" customFormat="false" ht="18" hidden="false" customHeight="true" outlineLevel="0" collapsed="false">
      <c r="B12" s="3"/>
      <c r="C12" s="4"/>
    </row>
    <row r="13" customFormat="false" ht="18" hidden="false" customHeight="true" outlineLevel="0" collapsed="false">
      <c r="B13" s="3" t="s">
        <v>15</v>
      </c>
      <c r="C13" s="4"/>
    </row>
    <row r="14" customFormat="false" ht="30" hidden="false" customHeight="true" outlineLevel="0" collapsed="false">
      <c r="B14" s="5" t="s">
        <v>16</v>
      </c>
      <c r="C14" s="4" t="s">
        <v>17</v>
      </c>
    </row>
    <row r="15" customFormat="false" ht="30" hidden="false" customHeight="true" outlineLevel="0" collapsed="false">
      <c r="B15" s="5" t="s">
        <v>18</v>
      </c>
      <c r="C15" s="4" t="s">
        <v>19</v>
      </c>
    </row>
    <row r="16" customFormat="false" ht="18" hidden="false" customHeight="true" outlineLevel="0" collapsed="false">
      <c r="B16" s="3"/>
      <c r="C16" s="4"/>
    </row>
    <row r="17" customFormat="false" ht="18" hidden="false" customHeight="true" outlineLevel="0" collapsed="false">
      <c r="B17" s="3" t="s">
        <v>20</v>
      </c>
      <c r="C17" s="4"/>
    </row>
    <row r="18" customFormat="false" ht="30" hidden="false" customHeight="true" outlineLevel="0" collapsed="false">
      <c r="B18" s="5" t="s">
        <v>21</v>
      </c>
      <c r="C18" s="4" t="s">
        <v>22</v>
      </c>
    </row>
    <row r="19" customFormat="false" ht="30" hidden="false" customHeight="true" outlineLevel="0" collapsed="false">
      <c r="B19" s="5" t="s">
        <v>23</v>
      </c>
      <c r="C19" s="4" t="s">
        <v>24</v>
      </c>
    </row>
    <row r="20" customFormat="false" ht="30" hidden="false" customHeight="true" outlineLevel="0" collapsed="false">
      <c r="B20" s="5" t="s">
        <v>25</v>
      </c>
      <c r="C20" s="4" t="s">
        <v>26</v>
      </c>
    </row>
    <row r="22" customFormat="false" ht="57.75" hidden="false" customHeight="true" outlineLevel="0" collapsed="false">
      <c r="B22" s="6" t="s">
        <v>27</v>
      </c>
      <c r="C22" s="7" t="s">
        <v>28</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D2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0"/>
    <col collapsed="false" customWidth="true" hidden="false" outlineLevel="0" max="3" min="3" style="0" width="20"/>
    <col collapsed="false" customWidth="true" hidden="false" outlineLevel="0" max="4" min="4" style="0" width="62"/>
  </cols>
  <sheetData>
    <row r="2" customFormat="false" ht="17.35" hidden="false" customHeight="false" outlineLevel="0" collapsed="false">
      <c r="A2" s="8" t="s">
        <v>29</v>
      </c>
    </row>
    <row r="3" customFormat="false" ht="15" hidden="false" customHeight="false" outlineLevel="0" collapsed="false">
      <c r="B3" s="2" t="s">
        <v>30</v>
      </c>
    </row>
    <row r="5" customFormat="false" ht="15" hidden="false" customHeight="false" outlineLevel="0" collapsed="false">
      <c r="B5" s="3" t="s">
        <v>31</v>
      </c>
    </row>
    <row r="6" customFormat="false" ht="21.75" hidden="false" customHeight="true" outlineLevel="0" collapsed="false">
      <c r="B6" s="9" t="s">
        <v>32</v>
      </c>
      <c r="C6" s="10" t="n">
        <v>100000</v>
      </c>
      <c r="D6" s="11" t="s">
        <v>33</v>
      </c>
    </row>
    <row r="7" customFormat="false" ht="21.75" hidden="false" customHeight="true" outlineLevel="0" collapsed="false">
      <c r="B7" s="9" t="s">
        <v>34</v>
      </c>
      <c r="C7" s="12" t="s">
        <v>35</v>
      </c>
      <c r="D7" s="11" t="s">
        <v>36</v>
      </c>
    </row>
    <row r="8" customFormat="false" ht="21.75" hidden="false" customHeight="true" outlineLevel="0" collapsed="false">
      <c r="B8" s="9" t="s">
        <v>37</v>
      </c>
      <c r="C8" s="13" t="n">
        <v>0.005</v>
      </c>
      <c r="D8" s="11" t="s">
        <v>38</v>
      </c>
    </row>
    <row r="10" customFormat="false" ht="15" hidden="false" customHeight="false" outlineLevel="0" collapsed="false">
      <c r="B10" s="14" t="s">
        <v>39</v>
      </c>
    </row>
    <row r="11" customFormat="false" ht="21.75" hidden="false" customHeight="true" outlineLevel="0" collapsed="false">
      <c r="B11" s="9" t="s">
        <v>40</v>
      </c>
      <c r="C11" s="12" t="s">
        <v>41</v>
      </c>
      <c r="D11" s="11" t="s">
        <v>42</v>
      </c>
    </row>
    <row r="12" customFormat="false" ht="21.75" hidden="false" customHeight="true" outlineLevel="0" collapsed="false">
      <c r="B12" s="15" t="s">
        <v>43</v>
      </c>
      <c r="C12" s="16" t="str">
        <f aca="false">IFERROR(INDEX('Firm Rules'!C5:C13,MATCH($C$11,'Firm Rules'!$A$5:$A$13,0)),"")</f>
        <v>10% static</v>
      </c>
      <c r="D12" s="16"/>
    </row>
    <row r="13" customFormat="false" ht="21.75" hidden="false" customHeight="true" outlineLevel="0" collapsed="false">
      <c r="B13" s="15" t="s">
        <v>44</v>
      </c>
      <c r="C13" s="16" t="str">
        <f aca="false">IFERROR(INDEX('Firm Rules'!D5:D13,MATCH($C$11,'Firm Rules'!$A$5:$A$13,0)),"")</f>
        <v>5% / 3%</v>
      </c>
      <c r="D13" s="16"/>
    </row>
    <row r="14" customFormat="false" ht="21.75" hidden="false" customHeight="true" outlineLevel="0" collapsed="false">
      <c r="B14" s="15" t="s">
        <v>45</v>
      </c>
      <c r="C14" s="16" t="str">
        <f aca="false">IFERROR(INDEX('Firm Rules'!E5:E13,MATCH($C$11,'Firm Rules'!$A$5:$A$13,0)),"")</f>
        <v>10% then 5%</v>
      </c>
      <c r="D14" s="16"/>
    </row>
    <row r="15" customFormat="false" ht="21.75" hidden="false" customHeight="true" outlineLevel="0" collapsed="false">
      <c r="B15" s="15" t="s">
        <v>46</v>
      </c>
      <c r="C15" s="16" t="str">
        <f aca="false">IFERROR(INDEX('Firm Rules'!F5:F13,MATCH($C$11,'Firm Rules'!$A$5:$A$13,0)),"")</f>
        <v>None</v>
      </c>
      <c r="D15" s="16"/>
    </row>
    <row r="17" customFormat="false" ht="27.75" hidden="false" customHeight="true" outlineLevel="0" collapsed="false">
      <c r="B17" s="17" t="s">
        <v>47</v>
      </c>
      <c r="C17" s="17"/>
      <c r="D17" s="17"/>
    </row>
    <row r="18" customFormat="false" ht="21.75" hidden="false" customHeight="true" outlineLevel="0" collapsed="false">
      <c r="B18" s="9" t="s">
        <v>48</v>
      </c>
      <c r="C18" s="13" t="n">
        <v>0.05</v>
      </c>
      <c r="D18" s="11" t="s">
        <v>49</v>
      </c>
    </row>
    <row r="19" customFormat="false" ht="21.75" hidden="false" customHeight="true" outlineLevel="0" collapsed="false">
      <c r="B19" s="9" t="s">
        <v>50</v>
      </c>
      <c r="C19" s="13" t="n">
        <v>0.1</v>
      </c>
      <c r="D19" s="11" t="s">
        <v>51</v>
      </c>
    </row>
    <row r="20" customFormat="false" ht="21.75" hidden="false" customHeight="true" outlineLevel="0" collapsed="false">
      <c r="B20" s="9" t="s">
        <v>52</v>
      </c>
      <c r="C20" s="12" t="s">
        <v>53</v>
      </c>
      <c r="D20" s="11" t="s">
        <v>54</v>
      </c>
    </row>
    <row r="22" customFormat="false" ht="15" hidden="false" customHeight="false" outlineLevel="0" collapsed="false">
      <c r="B22" s="3" t="s">
        <v>55</v>
      </c>
    </row>
    <row r="23" customFormat="false" ht="15" hidden="false" customHeight="false" outlineLevel="0" collapsed="false">
      <c r="B23" s="15" t="s">
        <v>56</v>
      </c>
      <c r="C23" s="18" t="n">
        <f aca="false">$C$6*$C$8</f>
        <v>500</v>
      </c>
    </row>
    <row r="24" customFormat="false" ht="15" hidden="false" customHeight="false" outlineLevel="0" collapsed="false">
      <c r="B24" s="15" t="s">
        <v>57</v>
      </c>
      <c r="C24" s="19" t="n">
        <f aca="false">$C$6*$C$18</f>
        <v>5000</v>
      </c>
    </row>
    <row r="25" customFormat="false" ht="15" hidden="false" customHeight="false" outlineLevel="0" collapsed="false">
      <c r="B25" s="15" t="s">
        <v>58</v>
      </c>
      <c r="C25" s="19" t="n">
        <f aca="false">$C$6*$C$19</f>
        <v>10000</v>
      </c>
    </row>
  </sheetData>
  <mergeCells count="5">
    <mergeCell ref="C12:D12"/>
    <mergeCell ref="C13:D13"/>
    <mergeCell ref="C14:D14"/>
    <mergeCell ref="C15:D15"/>
    <mergeCell ref="B17:D17"/>
  </mergeCells>
  <dataValidations count="2">
    <dataValidation allowBlank="true" errorStyle="stop" operator="between" showDropDown="false" showErrorMessage="false" showInputMessage="false" sqref="C11" type="list">
      <formula1>"FTMO,The5ers,FundedNext,FundingPips,Alpha Capital,E8 Markets,FXIFY,Topstep,My Funded Futures"</formula1>
      <formula2>0</formula2>
    </dataValidation>
    <dataValidation allowBlank="true" errorStyle="stop" operator="between" showDropDown="false" showErrorMessage="false" showInputMessage="false" sqref="C20" type="list">
      <formula1>"Static,Trailing EOD,Trailing intraday"</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M30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2" topLeftCell="A3"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1"/>
    <col collapsed="false" customWidth="true" hidden="false" outlineLevel="0" max="2" min="2" style="0" width="12"/>
    <col collapsed="false" customWidth="true" hidden="false" outlineLevel="0" max="4" min="3" style="0" width="10"/>
    <col collapsed="false" customWidth="true" hidden="false" outlineLevel="0" max="7" min="5" style="0" width="11"/>
    <col collapsed="false" customWidth="true" hidden="false" outlineLevel="0" max="8" min="8" style="0" width="9"/>
    <col collapsed="false" customWidth="true" hidden="false" outlineLevel="0" max="10" min="9" style="0" width="11"/>
    <col collapsed="false" customWidth="true" hidden="false" outlineLevel="0" max="11" min="11" style="0" width="12"/>
    <col collapsed="false" customWidth="true" hidden="false" outlineLevel="0" max="12" min="12" style="0" width="10"/>
    <col collapsed="false" customWidth="true" hidden="false" outlineLevel="0" max="13" min="13" style="0" width="40"/>
  </cols>
  <sheetData>
    <row r="1" customFormat="false" ht="15" hidden="false" customHeight="false" outlineLevel="0" collapsed="false">
      <c r="A1" s="20" t="s">
        <v>59</v>
      </c>
    </row>
    <row r="2" customFormat="false" ht="25.5" hidden="false" customHeight="true" outlineLevel="0" collapsed="false">
      <c r="A2" s="21" t="s">
        <v>60</v>
      </c>
      <c r="B2" s="21" t="s">
        <v>61</v>
      </c>
      <c r="C2" s="21" t="s">
        <v>62</v>
      </c>
      <c r="D2" s="21" t="s">
        <v>63</v>
      </c>
      <c r="E2" s="21" t="s">
        <v>64</v>
      </c>
      <c r="F2" s="21" t="s">
        <v>65</v>
      </c>
      <c r="G2" s="21" t="s">
        <v>66</v>
      </c>
      <c r="H2" s="21" t="s">
        <v>67</v>
      </c>
      <c r="I2" s="21" t="s">
        <v>68</v>
      </c>
      <c r="J2" s="21" t="s">
        <v>69</v>
      </c>
      <c r="K2" s="21" t="s">
        <v>70</v>
      </c>
      <c r="L2" s="21" t="s">
        <v>71</v>
      </c>
      <c r="M2" s="21" t="s">
        <v>72</v>
      </c>
    </row>
    <row r="3" customFormat="false" ht="15" hidden="false" customHeight="false" outlineLevel="0" collapsed="false">
      <c r="A3" s="22" t="s">
        <v>73</v>
      </c>
      <c r="B3" s="23" t="s">
        <v>74</v>
      </c>
      <c r="C3" s="23" t="s">
        <v>75</v>
      </c>
      <c r="D3" s="23" t="s">
        <v>76</v>
      </c>
      <c r="E3" s="23" t="n">
        <v>4118.4</v>
      </c>
      <c r="F3" s="23" t="n">
        <v>4102.1</v>
      </c>
      <c r="G3" s="23" t="n">
        <v>4151</v>
      </c>
      <c r="H3" s="24" t="n">
        <v>0.005</v>
      </c>
      <c r="I3" s="25" t="n">
        <f aca="false">IF($E3="","",IF($H3="",Setup!$C$6*Setup!$C$8,Setup!$C$6*$H3))</f>
        <v>500</v>
      </c>
      <c r="J3" s="26" t="n">
        <f aca="false">IF(OR($E3="",$F3="",$G3=""),"",IFERROR(IF($D3="Long",($G3-$E3)/($E3-$F3),($E3-$G3)/($F3-$E3)),""))</f>
        <v>2.00000000000011</v>
      </c>
      <c r="K3" s="27" t="n">
        <f aca="false">IF($J3="","",$J3*$I3)</f>
        <v>1000.00000000006</v>
      </c>
      <c r="L3" s="28" t="str">
        <f aca="false">IF($J3="","",IF($J3&gt;0.05,"Win",IF($J3&lt;-0.05,"Loss","BE")))</f>
        <v>Win</v>
      </c>
      <c r="M3" s="29" t="s">
        <v>77</v>
      </c>
    </row>
    <row r="4" customFormat="false" ht="15" hidden="false" customHeight="false" outlineLevel="0" collapsed="false">
      <c r="A4" s="22" t="s">
        <v>73</v>
      </c>
      <c r="B4" s="23" t="s">
        <v>78</v>
      </c>
      <c r="C4" s="23" t="s">
        <v>79</v>
      </c>
      <c r="D4" s="23" t="s">
        <v>80</v>
      </c>
      <c r="E4" s="23" t="n">
        <v>7601</v>
      </c>
      <c r="F4" s="23" t="n">
        <v>7648</v>
      </c>
      <c r="G4" s="23" t="n">
        <v>7554</v>
      </c>
      <c r="H4" s="24" t="n">
        <v>0.005</v>
      </c>
      <c r="I4" s="25" t="n">
        <f aca="false">IF($E4="","",IF($H4="",Setup!$C$6*Setup!$C$8,Setup!$C$6*$H4))</f>
        <v>500</v>
      </c>
      <c r="J4" s="26" t="n">
        <f aca="false">IF(OR($E4="",$F4="",$G4=""),"",IFERROR(IF($D4="Long",($G4-$E4)/($E4-$F4),($E4-$G4)/($F4-$E4)),""))</f>
        <v>1</v>
      </c>
      <c r="K4" s="27" t="n">
        <f aca="false">IF($J4="","",$J4*$I4)</f>
        <v>500</v>
      </c>
      <c r="L4" s="28" t="str">
        <f aca="false">IF($J4="","",IF($J4&gt;0.05,"Win",IF($J4&lt;-0.05,"Loss","BE")))</f>
        <v>Win</v>
      </c>
    </row>
    <row r="5" customFormat="false" ht="15" hidden="false" customHeight="false" outlineLevel="0" collapsed="false">
      <c r="A5" s="22" t="s">
        <v>81</v>
      </c>
      <c r="B5" s="23" t="s">
        <v>82</v>
      </c>
      <c r="C5" s="23" t="s">
        <v>75</v>
      </c>
      <c r="D5" s="23" t="s">
        <v>76</v>
      </c>
      <c r="E5" s="23" t="n">
        <v>1.1526</v>
      </c>
      <c r="F5" s="23" t="n">
        <v>1.1498</v>
      </c>
      <c r="G5" s="23" t="n">
        <v>1.1498</v>
      </c>
      <c r="H5" s="24" t="n">
        <v>0.005</v>
      </c>
      <c r="I5" s="25" t="n">
        <f aca="false">IF($E5="","",IF($H5="",Setup!$C$6*Setup!$C$8,Setup!$C$6*$H5))</f>
        <v>500</v>
      </c>
      <c r="J5" s="26" t="n">
        <f aca="false">IF(OR($E5="",$F5="",$G5=""),"",IFERROR(IF($D5="Long",($G5-$E5)/($E5-$F5),($E5-$G5)/($F5-$E5)),""))</f>
        <v>-1</v>
      </c>
      <c r="K5" s="27" t="n">
        <f aca="false">IF($J5="","",$J5*$I5)</f>
        <v>-500</v>
      </c>
      <c r="L5" s="28" t="str">
        <f aca="false">IF($J5="","",IF($J5&gt;0.05,"Win",IF($J5&lt;-0.05,"Loss","BE")))</f>
        <v>Loss</v>
      </c>
    </row>
    <row r="6" customFormat="false" ht="15" hidden="false" customHeight="false" outlineLevel="0" collapsed="false">
      <c r="A6" s="22" t="s">
        <v>81</v>
      </c>
      <c r="B6" s="23" t="s">
        <v>83</v>
      </c>
      <c r="C6" s="23" t="s">
        <v>79</v>
      </c>
      <c r="D6" s="23" t="s">
        <v>76</v>
      </c>
      <c r="E6" s="23" t="n">
        <v>156.68</v>
      </c>
      <c r="F6" s="23" t="n">
        <v>155.9</v>
      </c>
      <c r="G6" s="23" t="n">
        <v>157.85</v>
      </c>
      <c r="H6" s="24" t="n">
        <v>0.005</v>
      </c>
      <c r="I6" s="25" t="n">
        <f aca="false">IF($E6="","",IF($H6="",Setup!$C$6*Setup!$C$8,Setup!$C$6*$H6))</f>
        <v>500</v>
      </c>
      <c r="J6" s="26" t="n">
        <f aca="false">IF(OR($E6="",$F6="",$G6=""),"",IFERROR(IF($D6="Long",($G6-$E6)/($E6-$F6),($E6-$G6)/($F6-$E6)),""))</f>
        <v>1.49999999999998</v>
      </c>
      <c r="K6" s="27" t="n">
        <f aca="false">IF($J6="","",$J6*$I6)</f>
        <v>749.999999999991</v>
      </c>
      <c r="L6" s="28" t="str">
        <f aca="false">IF($J6="","",IF($J6&gt;0.05,"Win",IF($J6&lt;-0.05,"Loss","BE")))</f>
        <v>Win</v>
      </c>
    </row>
    <row r="7" customFormat="false" ht="15" hidden="false" customHeight="false" outlineLevel="0" collapsed="false">
      <c r="A7" s="22" t="s">
        <v>84</v>
      </c>
      <c r="B7" s="23" t="s">
        <v>85</v>
      </c>
      <c r="C7" s="23" t="s">
        <v>75</v>
      </c>
      <c r="D7" s="23" t="s">
        <v>80</v>
      </c>
      <c r="E7" s="23" t="n">
        <v>1.3461</v>
      </c>
      <c r="F7" s="23" t="n">
        <v>1.3508</v>
      </c>
      <c r="G7" s="23" t="n">
        <v>1.339</v>
      </c>
      <c r="H7" s="24" t="n">
        <v>0.005</v>
      </c>
      <c r="I7" s="25" t="n">
        <f aca="false">IF($E7="","",IF($H7="",Setup!$C$6*Setup!$C$8,Setup!$C$6*$H7))</f>
        <v>500</v>
      </c>
      <c r="J7" s="26" t="n">
        <f aca="false">IF(OR($E7="",$F7="",$G7=""),"",IFERROR(IF($D7="Long",($G7-$E7)/($E7-$F7),($E7-$G7)/($F7-$E7)),""))</f>
        <v>1.51063829787239</v>
      </c>
      <c r="K7" s="27" t="n">
        <f aca="false">IF($J7="","",$J7*$I7)</f>
        <v>755.319148936193</v>
      </c>
      <c r="L7" s="28" t="str">
        <f aca="false">IF($J7="","",IF($J7&gt;0.05,"Win",IF($J7&lt;-0.05,"Loss","BE")))</f>
        <v>Win</v>
      </c>
    </row>
    <row r="8" customFormat="false" ht="15" hidden="false" customHeight="false" outlineLevel="0" collapsed="false">
      <c r="A8" s="22" t="s">
        <v>84</v>
      </c>
      <c r="B8" s="23" t="s">
        <v>86</v>
      </c>
      <c r="C8" s="23" t="s">
        <v>79</v>
      </c>
      <c r="D8" s="23" t="s">
        <v>76</v>
      </c>
      <c r="E8" s="23" t="n">
        <v>61250</v>
      </c>
      <c r="F8" s="23" t="n">
        <v>59800</v>
      </c>
      <c r="G8" s="23" t="n">
        <v>59800</v>
      </c>
      <c r="H8" s="24" t="n">
        <v>0.005</v>
      </c>
      <c r="I8" s="25" t="n">
        <f aca="false">IF($E8="","",IF($H8="",Setup!$C$6*Setup!$C$8,Setup!$C$6*$H8))</f>
        <v>500</v>
      </c>
      <c r="J8" s="26" t="n">
        <f aca="false">IF(OR($E8="",$F8="",$G8=""),"",IFERROR(IF($D8="Long",($G8-$E8)/($E8-$F8),($E8-$G8)/($F8-$E8)),""))</f>
        <v>-1</v>
      </c>
      <c r="K8" s="27" t="n">
        <f aca="false">IF($J8="","",$J8*$I8)</f>
        <v>-500</v>
      </c>
      <c r="L8" s="28" t="str">
        <f aca="false">IF($J8="","",IF($J8&gt;0.05,"Win",IF($J8&lt;-0.05,"Loss","BE")))</f>
        <v>Loss</v>
      </c>
    </row>
    <row r="9" customFormat="false" ht="15" hidden="false" customHeight="false" outlineLevel="0" collapsed="false">
      <c r="A9" s="22" t="s">
        <v>87</v>
      </c>
      <c r="B9" s="23" t="s">
        <v>88</v>
      </c>
      <c r="C9" s="23" t="s">
        <v>75</v>
      </c>
      <c r="D9" s="23" t="s">
        <v>76</v>
      </c>
      <c r="E9" s="23" t="n">
        <v>53178</v>
      </c>
      <c r="F9" s="23" t="n">
        <v>52940</v>
      </c>
      <c r="G9" s="23" t="n">
        <v>53590</v>
      </c>
      <c r="H9" s="24" t="n">
        <v>0.005</v>
      </c>
      <c r="I9" s="25" t="n">
        <f aca="false">IF($E9="","",IF($H9="",Setup!$C$6*Setup!$C$8,Setup!$C$6*$H9))</f>
        <v>500</v>
      </c>
      <c r="J9" s="26" t="n">
        <f aca="false">IF(OR($E9="",$F9="",$G9=""),"",IFERROR(IF($D9="Long",($G9-$E9)/($E9-$F9),($E9-$G9)/($F9-$E9)),""))</f>
        <v>1.73109243697479</v>
      </c>
      <c r="K9" s="27" t="n">
        <f aca="false">IF($J9="","",$J9*$I9)</f>
        <v>865.546218487395</v>
      </c>
      <c r="L9" s="28" t="str">
        <f aca="false">IF($J9="","",IF($J9&gt;0.05,"Win",IF($J9&lt;-0.05,"Loss","BE")))</f>
        <v>Win</v>
      </c>
    </row>
    <row r="10" customFormat="false" ht="15" hidden="false" customHeight="false" outlineLevel="0" collapsed="false">
      <c r="A10" s="22" t="s">
        <v>87</v>
      </c>
      <c r="B10" s="23" t="s">
        <v>89</v>
      </c>
      <c r="C10" s="23" t="s">
        <v>79</v>
      </c>
      <c r="D10" s="23" t="s">
        <v>80</v>
      </c>
      <c r="E10" s="23" t="n">
        <v>24880</v>
      </c>
      <c r="F10" s="23" t="n">
        <v>25120</v>
      </c>
      <c r="G10" s="23" t="n">
        <v>24610</v>
      </c>
      <c r="H10" s="24" t="n">
        <v>0.005</v>
      </c>
      <c r="I10" s="25" t="n">
        <f aca="false">IF($E10="","",IF($H10="",Setup!$C$6*Setup!$C$8,Setup!$C$6*$H10))</f>
        <v>500</v>
      </c>
      <c r="J10" s="26" t="n">
        <f aca="false">IF(OR($E10="",$F10="",$G10=""),"",IFERROR(IF($D10="Long",($G10-$E10)/($E10-$F10),($E10-$G10)/($F10-$E10)),""))</f>
        <v>1.125</v>
      </c>
      <c r="K10" s="27" t="n">
        <f aca="false">IF($J10="","",$J10*$I10)</f>
        <v>562.5</v>
      </c>
      <c r="L10" s="28" t="str">
        <f aca="false">IF($J10="","",IF($J10&gt;0.05,"Win",IF($J10&lt;-0.05,"Loss","BE")))</f>
        <v>Win</v>
      </c>
    </row>
    <row r="11" customFormat="false" ht="15" hidden="false" customHeight="false" outlineLevel="0" collapsed="false">
      <c r="A11" s="22"/>
      <c r="B11" s="23"/>
      <c r="C11" s="23"/>
      <c r="D11" s="23"/>
      <c r="E11" s="23"/>
      <c r="F11" s="23"/>
      <c r="G11" s="23"/>
      <c r="H11" s="24"/>
      <c r="I11" s="25" t="str">
        <f aca="false">IF($E11="","",IF($H11="",Setup!$C$6*Setup!$C$8,Setup!$C$6*$H11))</f>
        <v/>
      </c>
      <c r="J11" s="26" t="str">
        <f aca="false">IF(OR($E11="",$F11="",$G11=""),"",IFERROR(IF($D11="Long",($G11-$E11)/($E11-$F11),($E11-$G11)/($F11-$E11)),""))</f>
        <v/>
      </c>
      <c r="K11" s="27" t="str">
        <f aca="false">IF($J11="","",$J11*$I11)</f>
        <v/>
      </c>
      <c r="L11" s="28" t="str">
        <f aca="false">IF($J11="","",IF($J11&gt;0.05,"Win",IF($J11&lt;-0.05,"Loss","BE")))</f>
        <v/>
      </c>
    </row>
    <row r="12" customFormat="false" ht="15" hidden="false" customHeight="false" outlineLevel="0" collapsed="false">
      <c r="A12" s="22"/>
      <c r="B12" s="23"/>
      <c r="C12" s="23"/>
      <c r="D12" s="23"/>
      <c r="E12" s="23"/>
      <c r="F12" s="23"/>
      <c r="G12" s="23"/>
      <c r="H12" s="24"/>
      <c r="I12" s="25" t="str">
        <f aca="false">IF($E12="","",IF($H12="",Setup!$C$6*Setup!$C$8,Setup!$C$6*$H12))</f>
        <v/>
      </c>
      <c r="J12" s="26" t="str">
        <f aca="false">IF(OR($E12="",$F12="",$G12=""),"",IFERROR(IF($D12="Long",($G12-$E12)/($E12-$F12),($E12-$G12)/($F12-$E12)),""))</f>
        <v/>
      </c>
      <c r="K12" s="27" t="str">
        <f aca="false">IF($J12="","",$J12*$I12)</f>
        <v/>
      </c>
      <c r="L12" s="28" t="str">
        <f aca="false">IF($J12="","",IF($J12&gt;0.05,"Win",IF($J12&lt;-0.05,"Loss","BE")))</f>
        <v/>
      </c>
    </row>
    <row r="13" customFormat="false" ht="15" hidden="false" customHeight="false" outlineLevel="0" collapsed="false">
      <c r="A13" s="22"/>
      <c r="B13" s="23"/>
      <c r="C13" s="23"/>
      <c r="D13" s="23"/>
      <c r="E13" s="23"/>
      <c r="F13" s="23"/>
      <c r="G13" s="23"/>
      <c r="H13" s="24"/>
      <c r="I13" s="25" t="str">
        <f aca="false">IF($E13="","",IF($H13="",Setup!$C$6*Setup!$C$8,Setup!$C$6*$H13))</f>
        <v/>
      </c>
      <c r="J13" s="26" t="str">
        <f aca="false">IF(OR($E13="",$F13="",$G13=""),"",IFERROR(IF($D13="Long",($G13-$E13)/($E13-$F13),($E13-$G13)/($F13-$E13)),""))</f>
        <v/>
      </c>
      <c r="K13" s="27" t="str">
        <f aca="false">IF($J13="","",$J13*$I13)</f>
        <v/>
      </c>
      <c r="L13" s="28" t="str">
        <f aca="false">IF($J13="","",IF($J13&gt;0.05,"Win",IF($J13&lt;-0.05,"Loss","BE")))</f>
        <v/>
      </c>
    </row>
    <row r="14" customFormat="false" ht="15" hidden="false" customHeight="false" outlineLevel="0" collapsed="false">
      <c r="A14" s="22"/>
      <c r="B14" s="23"/>
      <c r="C14" s="23"/>
      <c r="D14" s="23"/>
      <c r="E14" s="23"/>
      <c r="F14" s="23"/>
      <c r="G14" s="23"/>
      <c r="H14" s="24"/>
      <c r="I14" s="25" t="str">
        <f aca="false">IF($E14="","",IF($H14="",Setup!$C$6*Setup!$C$8,Setup!$C$6*$H14))</f>
        <v/>
      </c>
      <c r="J14" s="26" t="str">
        <f aca="false">IF(OR($E14="",$F14="",$G14=""),"",IFERROR(IF($D14="Long",($G14-$E14)/($E14-$F14),($E14-$G14)/($F14-$E14)),""))</f>
        <v/>
      </c>
      <c r="K14" s="27" t="str">
        <f aca="false">IF($J14="","",$J14*$I14)</f>
        <v/>
      </c>
      <c r="L14" s="28" t="str">
        <f aca="false">IF($J14="","",IF($J14&gt;0.05,"Win",IF($J14&lt;-0.05,"Loss","BE")))</f>
        <v/>
      </c>
    </row>
    <row r="15" customFormat="false" ht="15" hidden="false" customHeight="false" outlineLevel="0" collapsed="false">
      <c r="A15" s="22"/>
      <c r="B15" s="23"/>
      <c r="C15" s="23"/>
      <c r="D15" s="23"/>
      <c r="E15" s="23"/>
      <c r="F15" s="23"/>
      <c r="G15" s="23"/>
      <c r="H15" s="24"/>
      <c r="I15" s="25" t="str">
        <f aca="false">IF($E15="","",IF($H15="",Setup!$C$6*Setup!$C$8,Setup!$C$6*$H15))</f>
        <v/>
      </c>
      <c r="J15" s="26" t="str">
        <f aca="false">IF(OR($E15="",$F15="",$G15=""),"",IFERROR(IF($D15="Long",($G15-$E15)/($E15-$F15),($E15-$G15)/($F15-$E15)),""))</f>
        <v/>
      </c>
      <c r="K15" s="27" t="str">
        <f aca="false">IF($J15="","",$J15*$I15)</f>
        <v/>
      </c>
      <c r="L15" s="28" t="str">
        <f aca="false">IF($J15="","",IF($J15&gt;0.05,"Win",IF($J15&lt;-0.05,"Loss","BE")))</f>
        <v/>
      </c>
    </row>
    <row r="16" customFormat="false" ht="15" hidden="false" customHeight="false" outlineLevel="0" collapsed="false">
      <c r="A16" s="22"/>
      <c r="B16" s="23"/>
      <c r="C16" s="23"/>
      <c r="D16" s="23"/>
      <c r="E16" s="23"/>
      <c r="F16" s="23"/>
      <c r="G16" s="23"/>
      <c r="H16" s="24"/>
      <c r="I16" s="25" t="str">
        <f aca="false">IF($E16="","",IF($H16="",Setup!$C$6*Setup!$C$8,Setup!$C$6*$H16))</f>
        <v/>
      </c>
      <c r="J16" s="26" t="str">
        <f aca="false">IF(OR($E16="",$F16="",$G16=""),"",IFERROR(IF($D16="Long",($G16-$E16)/($E16-$F16),($E16-$G16)/($F16-$E16)),""))</f>
        <v/>
      </c>
      <c r="K16" s="27" t="str">
        <f aca="false">IF($J16="","",$J16*$I16)</f>
        <v/>
      </c>
      <c r="L16" s="28" t="str">
        <f aca="false">IF($J16="","",IF($J16&gt;0.05,"Win",IF($J16&lt;-0.05,"Loss","BE")))</f>
        <v/>
      </c>
    </row>
    <row r="17" customFormat="false" ht="15" hidden="false" customHeight="false" outlineLevel="0" collapsed="false">
      <c r="A17" s="22"/>
      <c r="B17" s="23"/>
      <c r="C17" s="23"/>
      <c r="D17" s="23"/>
      <c r="E17" s="23"/>
      <c r="F17" s="23"/>
      <c r="G17" s="23"/>
      <c r="H17" s="24"/>
      <c r="I17" s="25" t="str">
        <f aca="false">IF($E17="","",IF($H17="",Setup!$C$6*Setup!$C$8,Setup!$C$6*$H17))</f>
        <v/>
      </c>
      <c r="J17" s="26" t="str">
        <f aca="false">IF(OR($E17="",$F17="",$G17=""),"",IFERROR(IF($D17="Long",($G17-$E17)/($E17-$F17),($E17-$G17)/($F17-$E17)),""))</f>
        <v/>
      </c>
      <c r="K17" s="27" t="str">
        <f aca="false">IF($J17="","",$J17*$I17)</f>
        <v/>
      </c>
      <c r="L17" s="28" t="str">
        <f aca="false">IF($J17="","",IF($J17&gt;0.05,"Win",IF($J17&lt;-0.05,"Loss","BE")))</f>
        <v/>
      </c>
    </row>
    <row r="18" customFormat="false" ht="15" hidden="false" customHeight="false" outlineLevel="0" collapsed="false">
      <c r="A18" s="22"/>
      <c r="B18" s="23"/>
      <c r="C18" s="23"/>
      <c r="D18" s="23"/>
      <c r="E18" s="23"/>
      <c r="F18" s="23"/>
      <c r="G18" s="23"/>
      <c r="H18" s="24"/>
      <c r="I18" s="25" t="str">
        <f aca="false">IF($E18="","",IF($H18="",Setup!$C$6*Setup!$C$8,Setup!$C$6*$H18))</f>
        <v/>
      </c>
      <c r="J18" s="26" t="str">
        <f aca="false">IF(OR($E18="",$F18="",$G18=""),"",IFERROR(IF($D18="Long",($G18-$E18)/($E18-$F18),($E18-$G18)/($F18-$E18)),""))</f>
        <v/>
      </c>
      <c r="K18" s="27" t="str">
        <f aca="false">IF($J18="","",$J18*$I18)</f>
        <v/>
      </c>
      <c r="L18" s="28" t="str">
        <f aca="false">IF($J18="","",IF($J18&gt;0.05,"Win",IF($J18&lt;-0.05,"Loss","BE")))</f>
        <v/>
      </c>
    </row>
    <row r="19" customFormat="false" ht="15" hidden="false" customHeight="false" outlineLevel="0" collapsed="false">
      <c r="A19" s="22"/>
      <c r="B19" s="23"/>
      <c r="C19" s="23"/>
      <c r="D19" s="23"/>
      <c r="E19" s="23"/>
      <c r="F19" s="23"/>
      <c r="G19" s="23"/>
      <c r="H19" s="24"/>
      <c r="I19" s="25" t="str">
        <f aca="false">IF($E19="","",IF($H19="",Setup!$C$6*Setup!$C$8,Setup!$C$6*$H19))</f>
        <v/>
      </c>
      <c r="J19" s="26" t="str">
        <f aca="false">IF(OR($E19="",$F19="",$G19=""),"",IFERROR(IF($D19="Long",($G19-$E19)/($E19-$F19),($E19-$G19)/($F19-$E19)),""))</f>
        <v/>
      </c>
      <c r="K19" s="27" t="str">
        <f aca="false">IF($J19="","",$J19*$I19)</f>
        <v/>
      </c>
      <c r="L19" s="28" t="str">
        <f aca="false">IF($J19="","",IF($J19&gt;0.05,"Win",IF($J19&lt;-0.05,"Loss","BE")))</f>
        <v/>
      </c>
    </row>
    <row r="20" customFormat="false" ht="15" hidden="false" customHeight="false" outlineLevel="0" collapsed="false">
      <c r="A20" s="22"/>
      <c r="B20" s="23"/>
      <c r="C20" s="23"/>
      <c r="D20" s="23"/>
      <c r="E20" s="23"/>
      <c r="F20" s="23"/>
      <c r="G20" s="23"/>
      <c r="H20" s="24"/>
      <c r="I20" s="25" t="str">
        <f aca="false">IF($E20="","",IF($H20="",Setup!$C$6*Setup!$C$8,Setup!$C$6*$H20))</f>
        <v/>
      </c>
      <c r="J20" s="26" t="str">
        <f aca="false">IF(OR($E20="",$F20="",$G20=""),"",IFERROR(IF($D20="Long",($G20-$E20)/($E20-$F20),($E20-$G20)/($F20-$E20)),""))</f>
        <v/>
      </c>
      <c r="K20" s="27" t="str">
        <f aca="false">IF($J20="","",$J20*$I20)</f>
        <v/>
      </c>
      <c r="L20" s="28" t="str">
        <f aca="false">IF($J20="","",IF($J20&gt;0.05,"Win",IF($J20&lt;-0.05,"Loss","BE")))</f>
        <v/>
      </c>
    </row>
    <row r="21" customFormat="false" ht="15" hidden="false" customHeight="false" outlineLevel="0" collapsed="false">
      <c r="A21" s="22"/>
      <c r="B21" s="23"/>
      <c r="C21" s="23"/>
      <c r="D21" s="23"/>
      <c r="E21" s="23"/>
      <c r="F21" s="23"/>
      <c r="G21" s="23"/>
      <c r="H21" s="24"/>
      <c r="I21" s="25" t="str">
        <f aca="false">IF($E21="","",IF($H21="",Setup!$C$6*Setup!$C$8,Setup!$C$6*$H21))</f>
        <v/>
      </c>
      <c r="J21" s="26" t="str">
        <f aca="false">IF(OR($E21="",$F21="",$G21=""),"",IFERROR(IF($D21="Long",($G21-$E21)/($E21-$F21),($E21-$G21)/($F21-$E21)),""))</f>
        <v/>
      </c>
      <c r="K21" s="27" t="str">
        <f aca="false">IF($J21="","",$J21*$I21)</f>
        <v/>
      </c>
      <c r="L21" s="28" t="str">
        <f aca="false">IF($J21="","",IF($J21&gt;0.05,"Win",IF($J21&lt;-0.05,"Loss","BE")))</f>
        <v/>
      </c>
    </row>
    <row r="22" customFormat="false" ht="15" hidden="false" customHeight="false" outlineLevel="0" collapsed="false">
      <c r="A22" s="22"/>
      <c r="B22" s="23"/>
      <c r="C22" s="23"/>
      <c r="D22" s="23"/>
      <c r="E22" s="23"/>
      <c r="F22" s="23"/>
      <c r="G22" s="23"/>
      <c r="H22" s="24"/>
      <c r="I22" s="25" t="str">
        <f aca="false">IF($E22="","",IF($H22="",Setup!$C$6*Setup!$C$8,Setup!$C$6*$H22))</f>
        <v/>
      </c>
      <c r="J22" s="26" t="str">
        <f aca="false">IF(OR($E22="",$F22="",$G22=""),"",IFERROR(IF($D22="Long",($G22-$E22)/($E22-$F22),($E22-$G22)/($F22-$E22)),""))</f>
        <v/>
      </c>
      <c r="K22" s="27" t="str">
        <f aca="false">IF($J22="","",$J22*$I22)</f>
        <v/>
      </c>
      <c r="L22" s="28" t="str">
        <f aca="false">IF($J22="","",IF($J22&gt;0.05,"Win",IF($J22&lt;-0.05,"Loss","BE")))</f>
        <v/>
      </c>
    </row>
    <row r="23" customFormat="false" ht="15" hidden="false" customHeight="false" outlineLevel="0" collapsed="false">
      <c r="A23" s="22"/>
      <c r="B23" s="23"/>
      <c r="C23" s="23"/>
      <c r="D23" s="23"/>
      <c r="E23" s="23"/>
      <c r="F23" s="23"/>
      <c r="G23" s="23"/>
      <c r="H23" s="24"/>
      <c r="I23" s="25" t="str">
        <f aca="false">IF($E23="","",IF($H23="",Setup!$C$6*Setup!$C$8,Setup!$C$6*$H23))</f>
        <v/>
      </c>
      <c r="J23" s="26" t="str">
        <f aca="false">IF(OR($E23="",$F23="",$G23=""),"",IFERROR(IF($D23="Long",($G23-$E23)/($E23-$F23),($E23-$G23)/($F23-$E23)),""))</f>
        <v/>
      </c>
      <c r="K23" s="27" t="str">
        <f aca="false">IF($J23="","",$J23*$I23)</f>
        <v/>
      </c>
      <c r="L23" s="28" t="str">
        <f aca="false">IF($J23="","",IF($J23&gt;0.05,"Win",IF($J23&lt;-0.05,"Loss","BE")))</f>
        <v/>
      </c>
    </row>
    <row r="24" customFormat="false" ht="15" hidden="false" customHeight="false" outlineLevel="0" collapsed="false">
      <c r="A24" s="22"/>
      <c r="B24" s="23"/>
      <c r="C24" s="23"/>
      <c r="D24" s="23"/>
      <c r="E24" s="23"/>
      <c r="F24" s="23"/>
      <c r="G24" s="23"/>
      <c r="H24" s="24"/>
      <c r="I24" s="25" t="str">
        <f aca="false">IF($E24="","",IF($H24="",Setup!$C$6*Setup!$C$8,Setup!$C$6*$H24))</f>
        <v/>
      </c>
      <c r="J24" s="26" t="str">
        <f aca="false">IF(OR($E24="",$F24="",$G24=""),"",IFERROR(IF($D24="Long",($G24-$E24)/($E24-$F24),($E24-$G24)/($F24-$E24)),""))</f>
        <v/>
      </c>
      <c r="K24" s="27" t="str">
        <f aca="false">IF($J24="","",$J24*$I24)</f>
        <v/>
      </c>
      <c r="L24" s="28" t="str">
        <f aca="false">IF($J24="","",IF($J24&gt;0.05,"Win",IF($J24&lt;-0.05,"Loss","BE")))</f>
        <v/>
      </c>
    </row>
    <row r="25" customFormat="false" ht="15" hidden="false" customHeight="false" outlineLevel="0" collapsed="false">
      <c r="A25" s="22"/>
      <c r="B25" s="23"/>
      <c r="C25" s="23"/>
      <c r="D25" s="23"/>
      <c r="E25" s="23"/>
      <c r="F25" s="23"/>
      <c r="G25" s="23"/>
      <c r="H25" s="24"/>
      <c r="I25" s="25" t="str">
        <f aca="false">IF($E25="","",IF($H25="",Setup!$C$6*Setup!$C$8,Setup!$C$6*$H25))</f>
        <v/>
      </c>
      <c r="J25" s="26" t="str">
        <f aca="false">IF(OR($E25="",$F25="",$G25=""),"",IFERROR(IF($D25="Long",($G25-$E25)/($E25-$F25),($E25-$G25)/($F25-$E25)),""))</f>
        <v/>
      </c>
      <c r="K25" s="27" t="str">
        <f aca="false">IF($J25="","",$J25*$I25)</f>
        <v/>
      </c>
      <c r="L25" s="28" t="str">
        <f aca="false">IF($J25="","",IF($J25&gt;0.05,"Win",IF($J25&lt;-0.05,"Loss","BE")))</f>
        <v/>
      </c>
    </row>
    <row r="26" customFormat="false" ht="15" hidden="false" customHeight="false" outlineLevel="0" collapsed="false">
      <c r="A26" s="22"/>
      <c r="B26" s="23"/>
      <c r="C26" s="23"/>
      <c r="D26" s="23"/>
      <c r="E26" s="23"/>
      <c r="F26" s="23"/>
      <c r="G26" s="23"/>
      <c r="H26" s="24"/>
      <c r="I26" s="25" t="str">
        <f aca="false">IF($E26="","",IF($H26="",Setup!$C$6*Setup!$C$8,Setup!$C$6*$H26))</f>
        <v/>
      </c>
      <c r="J26" s="26" t="str">
        <f aca="false">IF(OR($E26="",$F26="",$G26=""),"",IFERROR(IF($D26="Long",($G26-$E26)/($E26-$F26),($E26-$G26)/($F26-$E26)),""))</f>
        <v/>
      </c>
      <c r="K26" s="27" t="str">
        <f aca="false">IF($J26="","",$J26*$I26)</f>
        <v/>
      </c>
      <c r="L26" s="28" t="str">
        <f aca="false">IF($J26="","",IF($J26&gt;0.05,"Win",IF($J26&lt;-0.05,"Loss","BE")))</f>
        <v/>
      </c>
    </row>
    <row r="27" customFormat="false" ht="15" hidden="false" customHeight="false" outlineLevel="0" collapsed="false">
      <c r="A27" s="22"/>
      <c r="B27" s="23"/>
      <c r="C27" s="23"/>
      <c r="D27" s="23"/>
      <c r="E27" s="23"/>
      <c r="F27" s="23"/>
      <c r="G27" s="23"/>
      <c r="H27" s="24"/>
      <c r="I27" s="25" t="str">
        <f aca="false">IF($E27="","",IF($H27="",Setup!$C$6*Setup!$C$8,Setup!$C$6*$H27))</f>
        <v/>
      </c>
      <c r="J27" s="26" t="str">
        <f aca="false">IF(OR($E27="",$F27="",$G27=""),"",IFERROR(IF($D27="Long",($G27-$E27)/($E27-$F27),($E27-$G27)/($F27-$E27)),""))</f>
        <v/>
      </c>
      <c r="K27" s="27" t="str">
        <f aca="false">IF($J27="","",$J27*$I27)</f>
        <v/>
      </c>
      <c r="L27" s="28" t="str">
        <f aca="false">IF($J27="","",IF($J27&gt;0.05,"Win",IF($J27&lt;-0.05,"Loss","BE")))</f>
        <v/>
      </c>
    </row>
    <row r="28" customFormat="false" ht="15" hidden="false" customHeight="false" outlineLevel="0" collapsed="false">
      <c r="A28" s="22"/>
      <c r="B28" s="23"/>
      <c r="C28" s="23"/>
      <c r="D28" s="23"/>
      <c r="E28" s="23"/>
      <c r="F28" s="23"/>
      <c r="G28" s="23"/>
      <c r="H28" s="24"/>
      <c r="I28" s="25" t="str">
        <f aca="false">IF($E28="","",IF($H28="",Setup!$C$6*Setup!$C$8,Setup!$C$6*$H28))</f>
        <v/>
      </c>
      <c r="J28" s="26" t="str">
        <f aca="false">IF(OR($E28="",$F28="",$G28=""),"",IFERROR(IF($D28="Long",($G28-$E28)/($E28-$F28),($E28-$G28)/($F28-$E28)),""))</f>
        <v/>
      </c>
      <c r="K28" s="27" t="str">
        <f aca="false">IF($J28="","",$J28*$I28)</f>
        <v/>
      </c>
      <c r="L28" s="28" t="str">
        <f aca="false">IF($J28="","",IF($J28&gt;0.05,"Win",IF($J28&lt;-0.05,"Loss","BE")))</f>
        <v/>
      </c>
    </row>
    <row r="29" customFormat="false" ht="15" hidden="false" customHeight="false" outlineLevel="0" collapsed="false">
      <c r="A29" s="22"/>
      <c r="B29" s="23"/>
      <c r="C29" s="23"/>
      <c r="D29" s="23"/>
      <c r="E29" s="23"/>
      <c r="F29" s="23"/>
      <c r="G29" s="23"/>
      <c r="H29" s="24"/>
      <c r="I29" s="25" t="str">
        <f aca="false">IF($E29="","",IF($H29="",Setup!$C$6*Setup!$C$8,Setup!$C$6*$H29))</f>
        <v/>
      </c>
      <c r="J29" s="26" t="str">
        <f aca="false">IF(OR($E29="",$F29="",$G29=""),"",IFERROR(IF($D29="Long",($G29-$E29)/($E29-$F29),($E29-$G29)/($F29-$E29)),""))</f>
        <v/>
      </c>
      <c r="K29" s="27" t="str">
        <f aca="false">IF($J29="","",$J29*$I29)</f>
        <v/>
      </c>
      <c r="L29" s="28" t="str">
        <f aca="false">IF($J29="","",IF($J29&gt;0.05,"Win",IF($J29&lt;-0.05,"Loss","BE")))</f>
        <v/>
      </c>
    </row>
    <row r="30" customFormat="false" ht="15" hidden="false" customHeight="false" outlineLevel="0" collapsed="false">
      <c r="A30" s="22"/>
      <c r="B30" s="23"/>
      <c r="C30" s="23"/>
      <c r="D30" s="23"/>
      <c r="E30" s="23"/>
      <c r="F30" s="23"/>
      <c r="G30" s="23"/>
      <c r="H30" s="24"/>
      <c r="I30" s="25" t="str">
        <f aca="false">IF($E30="","",IF($H30="",Setup!$C$6*Setup!$C$8,Setup!$C$6*$H30))</f>
        <v/>
      </c>
      <c r="J30" s="26" t="str">
        <f aca="false">IF(OR($E30="",$F30="",$G30=""),"",IFERROR(IF($D30="Long",($G30-$E30)/($E30-$F30),($E30-$G30)/($F30-$E30)),""))</f>
        <v/>
      </c>
      <c r="K30" s="27" t="str">
        <f aca="false">IF($J30="","",$J30*$I30)</f>
        <v/>
      </c>
      <c r="L30" s="28" t="str">
        <f aca="false">IF($J30="","",IF($J30&gt;0.05,"Win",IF($J30&lt;-0.05,"Loss","BE")))</f>
        <v/>
      </c>
    </row>
    <row r="31" customFormat="false" ht="15" hidden="false" customHeight="false" outlineLevel="0" collapsed="false">
      <c r="A31" s="22"/>
      <c r="B31" s="23"/>
      <c r="C31" s="23"/>
      <c r="D31" s="23"/>
      <c r="E31" s="23"/>
      <c r="F31" s="23"/>
      <c r="G31" s="23"/>
      <c r="H31" s="24"/>
      <c r="I31" s="25" t="str">
        <f aca="false">IF($E31="","",IF($H31="",Setup!$C$6*Setup!$C$8,Setup!$C$6*$H31))</f>
        <v/>
      </c>
      <c r="J31" s="26" t="str">
        <f aca="false">IF(OR($E31="",$F31="",$G31=""),"",IFERROR(IF($D31="Long",($G31-$E31)/($E31-$F31),($E31-$G31)/($F31-$E31)),""))</f>
        <v/>
      </c>
      <c r="K31" s="27" t="str">
        <f aca="false">IF($J31="","",$J31*$I31)</f>
        <v/>
      </c>
      <c r="L31" s="28" t="str">
        <f aca="false">IF($J31="","",IF($J31&gt;0.05,"Win",IF($J31&lt;-0.05,"Loss","BE")))</f>
        <v/>
      </c>
    </row>
    <row r="32" customFormat="false" ht="15" hidden="false" customHeight="false" outlineLevel="0" collapsed="false">
      <c r="A32" s="22"/>
      <c r="B32" s="23"/>
      <c r="C32" s="23"/>
      <c r="D32" s="23"/>
      <c r="E32" s="23"/>
      <c r="F32" s="23"/>
      <c r="G32" s="23"/>
      <c r="H32" s="24"/>
      <c r="I32" s="25" t="str">
        <f aca="false">IF($E32="","",IF($H32="",Setup!$C$6*Setup!$C$8,Setup!$C$6*$H32))</f>
        <v/>
      </c>
      <c r="J32" s="26" t="str">
        <f aca="false">IF(OR($E32="",$F32="",$G32=""),"",IFERROR(IF($D32="Long",($G32-$E32)/($E32-$F32),($E32-$G32)/($F32-$E32)),""))</f>
        <v/>
      </c>
      <c r="K32" s="27" t="str">
        <f aca="false">IF($J32="","",$J32*$I32)</f>
        <v/>
      </c>
      <c r="L32" s="28" t="str">
        <f aca="false">IF($J32="","",IF($J32&gt;0.05,"Win",IF($J32&lt;-0.05,"Loss","BE")))</f>
        <v/>
      </c>
    </row>
    <row r="33" customFormat="false" ht="15" hidden="false" customHeight="false" outlineLevel="0" collapsed="false">
      <c r="A33" s="22"/>
      <c r="B33" s="23"/>
      <c r="C33" s="23"/>
      <c r="D33" s="23"/>
      <c r="E33" s="23"/>
      <c r="F33" s="23"/>
      <c r="G33" s="23"/>
      <c r="H33" s="24"/>
      <c r="I33" s="25" t="str">
        <f aca="false">IF($E33="","",IF($H33="",Setup!$C$6*Setup!$C$8,Setup!$C$6*$H33))</f>
        <v/>
      </c>
      <c r="J33" s="26" t="str">
        <f aca="false">IF(OR($E33="",$F33="",$G33=""),"",IFERROR(IF($D33="Long",($G33-$E33)/($E33-$F33),($E33-$G33)/($F33-$E33)),""))</f>
        <v/>
      </c>
      <c r="K33" s="27" t="str">
        <f aca="false">IF($J33="","",$J33*$I33)</f>
        <v/>
      </c>
      <c r="L33" s="28" t="str">
        <f aca="false">IF($J33="","",IF($J33&gt;0.05,"Win",IF($J33&lt;-0.05,"Loss","BE")))</f>
        <v/>
      </c>
    </row>
    <row r="34" customFormat="false" ht="15" hidden="false" customHeight="false" outlineLevel="0" collapsed="false">
      <c r="A34" s="22"/>
      <c r="B34" s="23"/>
      <c r="C34" s="23"/>
      <c r="D34" s="23"/>
      <c r="E34" s="23"/>
      <c r="F34" s="23"/>
      <c r="G34" s="23"/>
      <c r="H34" s="24"/>
      <c r="I34" s="25" t="str">
        <f aca="false">IF($E34="","",IF($H34="",Setup!$C$6*Setup!$C$8,Setup!$C$6*$H34))</f>
        <v/>
      </c>
      <c r="J34" s="26" t="str">
        <f aca="false">IF(OR($E34="",$F34="",$G34=""),"",IFERROR(IF($D34="Long",($G34-$E34)/($E34-$F34),($E34-$G34)/($F34-$E34)),""))</f>
        <v/>
      </c>
      <c r="K34" s="27" t="str">
        <f aca="false">IF($J34="","",$J34*$I34)</f>
        <v/>
      </c>
      <c r="L34" s="28" t="str">
        <f aca="false">IF($J34="","",IF($J34&gt;0.05,"Win",IF($J34&lt;-0.05,"Loss","BE")))</f>
        <v/>
      </c>
    </row>
    <row r="35" customFormat="false" ht="15" hidden="false" customHeight="false" outlineLevel="0" collapsed="false">
      <c r="A35" s="22"/>
      <c r="B35" s="23"/>
      <c r="C35" s="23"/>
      <c r="D35" s="23"/>
      <c r="E35" s="23"/>
      <c r="F35" s="23"/>
      <c r="G35" s="23"/>
      <c r="H35" s="24"/>
      <c r="I35" s="25" t="str">
        <f aca="false">IF($E35="","",IF($H35="",Setup!$C$6*Setup!$C$8,Setup!$C$6*$H35))</f>
        <v/>
      </c>
      <c r="J35" s="26" t="str">
        <f aca="false">IF(OR($E35="",$F35="",$G35=""),"",IFERROR(IF($D35="Long",($G35-$E35)/($E35-$F35),($E35-$G35)/($F35-$E35)),""))</f>
        <v/>
      </c>
      <c r="K35" s="27" t="str">
        <f aca="false">IF($J35="","",$J35*$I35)</f>
        <v/>
      </c>
      <c r="L35" s="28" t="str">
        <f aca="false">IF($J35="","",IF($J35&gt;0.05,"Win",IF($J35&lt;-0.05,"Loss","BE")))</f>
        <v/>
      </c>
    </row>
    <row r="36" customFormat="false" ht="15" hidden="false" customHeight="false" outlineLevel="0" collapsed="false">
      <c r="A36" s="22"/>
      <c r="B36" s="23"/>
      <c r="C36" s="23"/>
      <c r="D36" s="23"/>
      <c r="E36" s="23"/>
      <c r="F36" s="23"/>
      <c r="G36" s="23"/>
      <c r="H36" s="24"/>
      <c r="I36" s="25" t="str">
        <f aca="false">IF($E36="","",IF($H36="",Setup!$C$6*Setup!$C$8,Setup!$C$6*$H36))</f>
        <v/>
      </c>
      <c r="J36" s="26" t="str">
        <f aca="false">IF(OR($E36="",$F36="",$G36=""),"",IFERROR(IF($D36="Long",($G36-$E36)/($E36-$F36),($E36-$G36)/($F36-$E36)),""))</f>
        <v/>
      </c>
      <c r="K36" s="27" t="str">
        <f aca="false">IF($J36="","",$J36*$I36)</f>
        <v/>
      </c>
      <c r="L36" s="28" t="str">
        <f aca="false">IF($J36="","",IF($J36&gt;0.05,"Win",IF($J36&lt;-0.05,"Loss","BE")))</f>
        <v/>
      </c>
    </row>
    <row r="37" customFormat="false" ht="15" hidden="false" customHeight="false" outlineLevel="0" collapsed="false">
      <c r="A37" s="22"/>
      <c r="B37" s="23"/>
      <c r="C37" s="23"/>
      <c r="D37" s="23"/>
      <c r="E37" s="23"/>
      <c r="F37" s="23"/>
      <c r="G37" s="23"/>
      <c r="H37" s="24"/>
      <c r="I37" s="25" t="str">
        <f aca="false">IF($E37="","",IF($H37="",Setup!$C$6*Setup!$C$8,Setup!$C$6*$H37))</f>
        <v/>
      </c>
      <c r="J37" s="26" t="str">
        <f aca="false">IF(OR($E37="",$F37="",$G37=""),"",IFERROR(IF($D37="Long",($G37-$E37)/($E37-$F37),($E37-$G37)/($F37-$E37)),""))</f>
        <v/>
      </c>
      <c r="K37" s="27" t="str">
        <f aca="false">IF($J37="","",$J37*$I37)</f>
        <v/>
      </c>
      <c r="L37" s="28" t="str">
        <f aca="false">IF($J37="","",IF($J37&gt;0.05,"Win",IF($J37&lt;-0.05,"Loss","BE")))</f>
        <v/>
      </c>
    </row>
    <row r="38" customFormat="false" ht="15" hidden="false" customHeight="false" outlineLevel="0" collapsed="false">
      <c r="A38" s="22"/>
      <c r="B38" s="23"/>
      <c r="C38" s="23"/>
      <c r="D38" s="23"/>
      <c r="E38" s="23"/>
      <c r="F38" s="23"/>
      <c r="G38" s="23"/>
      <c r="H38" s="24"/>
      <c r="I38" s="25" t="str">
        <f aca="false">IF($E38="","",IF($H38="",Setup!$C$6*Setup!$C$8,Setup!$C$6*$H38))</f>
        <v/>
      </c>
      <c r="J38" s="26" t="str">
        <f aca="false">IF(OR($E38="",$F38="",$G38=""),"",IFERROR(IF($D38="Long",($G38-$E38)/($E38-$F38),($E38-$G38)/($F38-$E38)),""))</f>
        <v/>
      </c>
      <c r="K38" s="27" t="str">
        <f aca="false">IF($J38="","",$J38*$I38)</f>
        <v/>
      </c>
      <c r="L38" s="28" t="str">
        <f aca="false">IF($J38="","",IF($J38&gt;0.05,"Win",IF($J38&lt;-0.05,"Loss","BE")))</f>
        <v/>
      </c>
    </row>
    <row r="39" customFormat="false" ht="15" hidden="false" customHeight="false" outlineLevel="0" collapsed="false">
      <c r="A39" s="22"/>
      <c r="B39" s="23"/>
      <c r="C39" s="23"/>
      <c r="D39" s="23"/>
      <c r="E39" s="23"/>
      <c r="F39" s="23"/>
      <c r="G39" s="23"/>
      <c r="H39" s="24"/>
      <c r="I39" s="25" t="str">
        <f aca="false">IF($E39="","",IF($H39="",Setup!$C$6*Setup!$C$8,Setup!$C$6*$H39))</f>
        <v/>
      </c>
      <c r="J39" s="26" t="str">
        <f aca="false">IF(OR($E39="",$F39="",$G39=""),"",IFERROR(IF($D39="Long",($G39-$E39)/($E39-$F39),($E39-$G39)/($F39-$E39)),""))</f>
        <v/>
      </c>
      <c r="K39" s="27" t="str">
        <f aca="false">IF($J39="","",$J39*$I39)</f>
        <v/>
      </c>
      <c r="L39" s="28" t="str">
        <f aca="false">IF($J39="","",IF($J39&gt;0.05,"Win",IF($J39&lt;-0.05,"Loss","BE")))</f>
        <v/>
      </c>
    </row>
    <row r="40" customFormat="false" ht="15" hidden="false" customHeight="false" outlineLevel="0" collapsed="false">
      <c r="A40" s="22"/>
      <c r="B40" s="23"/>
      <c r="C40" s="23"/>
      <c r="D40" s="23"/>
      <c r="E40" s="23"/>
      <c r="F40" s="23"/>
      <c r="G40" s="23"/>
      <c r="H40" s="24"/>
      <c r="I40" s="25" t="str">
        <f aca="false">IF($E40="","",IF($H40="",Setup!$C$6*Setup!$C$8,Setup!$C$6*$H40))</f>
        <v/>
      </c>
      <c r="J40" s="26" t="str">
        <f aca="false">IF(OR($E40="",$F40="",$G40=""),"",IFERROR(IF($D40="Long",($G40-$E40)/($E40-$F40),($E40-$G40)/($F40-$E40)),""))</f>
        <v/>
      </c>
      <c r="K40" s="27" t="str">
        <f aca="false">IF($J40="","",$J40*$I40)</f>
        <v/>
      </c>
      <c r="L40" s="28" t="str">
        <f aca="false">IF($J40="","",IF($J40&gt;0.05,"Win",IF($J40&lt;-0.05,"Loss","BE")))</f>
        <v/>
      </c>
    </row>
    <row r="41" customFormat="false" ht="15" hidden="false" customHeight="false" outlineLevel="0" collapsed="false">
      <c r="A41" s="22"/>
      <c r="B41" s="23"/>
      <c r="C41" s="23"/>
      <c r="D41" s="23"/>
      <c r="E41" s="23"/>
      <c r="F41" s="23"/>
      <c r="G41" s="23"/>
      <c r="H41" s="24"/>
      <c r="I41" s="25" t="str">
        <f aca="false">IF($E41="","",IF($H41="",Setup!$C$6*Setup!$C$8,Setup!$C$6*$H41))</f>
        <v/>
      </c>
      <c r="J41" s="26" t="str">
        <f aca="false">IF(OR($E41="",$F41="",$G41=""),"",IFERROR(IF($D41="Long",($G41-$E41)/($E41-$F41),($E41-$G41)/($F41-$E41)),""))</f>
        <v/>
      </c>
      <c r="K41" s="27" t="str">
        <f aca="false">IF($J41="","",$J41*$I41)</f>
        <v/>
      </c>
      <c r="L41" s="28" t="str">
        <f aca="false">IF($J41="","",IF($J41&gt;0.05,"Win",IF($J41&lt;-0.05,"Loss","BE")))</f>
        <v/>
      </c>
    </row>
    <row r="42" customFormat="false" ht="15" hidden="false" customHeight="false" outlineLevel="0" collapsed="false">
      <c r="A42" s="22"/>
      <c r="B42" s="23"/>
      <c r="C42" s="23"/>
      <c r="D42" s="23"/>
      <c r="E42" s="23"/>
      <c r="F42" s="23"/>
      <c r="G42" s="23"/>
      <c r="H42" s="24"/>
      <c r="I42" s="25" t="str">
        <f aca="false">IF($E42="","",IF($H42="",Setup!$C$6*Setup!$C$8,Setup!$C$6*$H42))</f>
        <v/>
      </c>
      <c r="J42" s="26" t="str">
        <f aca="false">IF(OR($E42="",$F42="",$G42=""),"",IFERROR(IF($D42="Long",($G42-$E42)/($E42-$F42),($E42-$G42)/($F42-$E42)),""))</f>
        <v/>
      </c>
      <c r="K42" s="27" t="str">
        <f aca="false">IF($J42="","",$J42*$I42)</f>
        <v/>
      </c>
      <c r="L42" s="28" t="str">
        <f aca="false">IF($J42="","",IF($J42&gt;0.05,"Win",IF($J42&lt;-0.05,"Loss","BE")))</f>
        <v/>
      </c>
    </row>
    <row r="43" customFormat="false" ht="15" hidden="false" customHeight="false" outlineLevel="0" collapsed="false">
      <c r="A43" s="22"/>
      <c r="B43" s="23"/>
      <c r="C43" s="23"/>
      <c r="D43" s="23"/>
      <c r="E43" s="23"/>
      <c r="F43" s="23"/>
      <c r="G43" s="23"/>
      <c r="H43" s="24"/>
      <c r="I43" s="25" t="str">
        <f aca="false">IF($E43="","",IF($H43="",Setup!$C$6*Setup!$C$8,Setup!$C$6*$H43))</f>
        <v/>
      </c>
      <c r="J43" s="26" t="str">
        <f aca="false">IF(OR($E43="",$F43="",$G43=""),"",IFERROR(IF($D43="Long",($G43-$E43)/($E43-$F43),($E43-$G43)/($F43-$E43)),""))</f>
        <v/>
      </c>
      <c r="K43" s="27" t="str">
        <f aca="false">IF($J43="","",$J43*$I43)</f>
        <v/>
      </c>
      <c r="L43" s="28" t="str">
        <f aca="false">IF($J43="","",IF($J43&gt;0.05,"Win",IF($J43&lt;-0.05,"Loss","BE")))</f>
        <v/>
      </c>
    </row>
    <row r="44" customFormat="false" ht="15" hidden="false" customHeight="false" outlineLevel="0" collapsed="false">
      <c r="A44" s="22"/>
      <c r="B44" s="23"/>
      <c r="C44" s="23"/>
      <c r="D44" s="23"/>
      <c r="E44" s="23"/>
      <c r="F44" s="23"/>
      <c r="G44" s="23"/>
      <c r="H44" s="24"/>
      <c r="I44" s="25" t="str">
        <f aca="false">IF($E44="","",IF($H44="",Setup!$C$6*Setup!$C$8,Setup!$C$6*$H44))</f>
        <v/>
      </c>
      <c r="J44" s="26" t="str">
        <f aca="false">IF(OR($E44="",$F44="",$G44=""),"",IFERROR(IF($D44="Long",($G44-$E44)/($E44-$F44),($E44-$G44)/($F44-$E44)),""))</f>
        <v/>
      </c>
      <c r="K44" s="27" t="str">
        <f aca="false">IF($J44="","",$J44*$I44)</f>
        <v/>
      </c>
      <c r="L44" s="28" t="str">
        <f aca="false">IF($J44="","",IF($J44&gt;0.05,"Win",IF($J44&lt;-0.05,"Loss","BE")))</f>
        <v/>
      </c>
    </row>
    <row r="45" customFormat="false" ht="15" hidden="false" customHeight="false" outlineLevel="0" collapsed="false">
      <c r="A45" s="22"/>
      <c r="B45" s="23"/>
      <c r="C45" s="23"/>
      <c r="D45" s="23"/>
      <c r="E45" s="23"/>
      <c r="F45" s="23"/>
      <c r="G45" s="23"/>
      <c r="H45" s="24"/>
      <c r="I45" s="25" t="str">
        <f aca="false">IF($E45="","",IF($H45="",Setup!$C$6*Setup!$C$8,Setup!$C$6*$H45))</f>
        <v/>
      </c>
      <c r="J45" s="26" t="str">
        <f aca="false">IF(OR($E45="",$F45="",$G45=""),"",IFERROR(IF($D45="Long",($G45-$E45)/($E45-$F45),($E45-$G45)/($F45-$E45)),""))</f>
        <v/>
      </c>
      <c r="K45" s="27" t="str">
        <f aca="false">IF($J45="","",$J45*$I45)</f>
        <v/>
      </c>
      <c r="L45" s="28" t="str">
        <f aca="false">IF($J45="","",IF($J45&gt;0.05,"Win",IF($J45&lt;-0.05,"Loss","BE")))</f>
        <v/>
      </c>
    </row>
    <row r="46" customFormat="false" ht="15" hidden="false" customHeight="false" outlineLevel="0" collapsed="false">
      <c r="A46" s="22"/>
      <c r="B46" s="23"/>
      <c r="C46" s="23"/>
      <c r="D46" s="23"/>
      <c r="E46" s="23"/>
      <c r="F46" s="23"/>
      <c r="G46" s="23"/>
      <c r="H46" s="24"/>
      <c r="I46" s="25" t="str">
        <f aca="false">IF($E46="","",IF($H46="",Setup!$C$6*Setup!$C$8,Setup!$C$6*$H46))</f>
        <v/>
      </c>
      <c r="J46" s="26" t="str">
        <f aca="false">IF(OR($E46="",$F46="",$G46=""),"",IFERROR(IF($D46="Long",($G46-$E46)/($E46-$F46),($E46-$G46)/($F46-$E46)),""))</f>
        <v/>
      </c>
      <c r="K46" s="27" t="str">
        <f aca="false">IF($J46="","",$J46*$I46)</f>
        <v/>
      </c>
      <c r="L46" s="28" t="str">
        <f aca="false">IF($J46="","",IF($J46&gt;0.05,"Win",IF($J46&lt;-0.05,"Loss","BE")))</f>
        <v/>
      </c>
    </row>
    <row r="47" customFormat="false" ht="15" hidden="false" customHeight="false" outlineLevel="0" collapsed="false">
      <c r="A47" s="22"/>
      <c r="B47" s="23"/>
      <c r="C47" s="23"/>
      <c r="D47" s="23"/>
      <c r="E47" s="23"/>
      <c r="F47" s="23"/>
      <c r="G47" s="23"/>
      <c r="H47" s="24"/>
      <c r="I47" s="25" t="str">
        <f aca="false">IF($E47="","",IF($H47="",Setup!$C$6*Setup!$C$8,Setup!$C$6*$H47))</f>
        <v/>
      </c>
      <c r="J47" s="26" t="str">
        <f aca="false">IF(OR($E47="",$F47="",$G47=""),"",IFERROR(IF($D47="Long",($G47-$E47)/($E47-$F47),($E47-$G47)/($F47-$E47)),""))</f>
        <v/>
      </c>
      <c r="K47" s="27" t="str">
        <f aca="false">IF($J47="","",$J47*$I47)</f>
        <v/>
      </c>
      <c r="L47" s="28" t="str">
        <f aca="false">IF($J47="","",IF($J47&gt;0.05,"Win",IF($J47&lt;-0.05,"Loss","BE")))</f>
        <v/>
      </c>
    </row>
    <row r="48" customFormat="false" ht="15" hidden="false" customHeight="false" outlineLevel="0" collapsed="false">
      <c r="A48" s="22"/>
      <c r="B48" s="23"/>
      <c r="C48" s="23"/>
      <c r="D48" s="23"/>
      <c r="E48" s="23"/>
      <c r="F48" s="23"/>
      <c r="G48" s="23"/>
      <c r="H48" s="24"/>
      <c r="I48" s="25" t="str">
        <f aca="false">IF($E48="","",IF($H48="",Setup!$C$6*Setup!$C$8,Setup!$C$6*$H48))</f>
        <v/>
      </c>
      <c r="J48" s="26" t="str">
        <f aca="false">IF(OR($E48="",$F48="",$G48=""),"",IFERROR(IF($D48="Long",($G48-$E48)/($E48-$F48),($E48-$G48)/($F48-$E48)),""))</f>
        <v/>
      </c>
      <c r="K48" s="27" t="str">
        <f aca="false">IF($J48="","",$J48*$I48)</f>
        <v/>
      </c>
      <c r="L48" s="28" t="str">
        <f aca="false">IF($J48="","",IF($J48&gt;0.05,"Win",IF($J48&lt;-0.05,"Loss","BE")))</f>
        <v/>
      </c>
    </row>
    <row r="49" customFormat="false" ht="15" hidden="false" customHeight="false" outlineLevel="0" collapsed="false">
      <c r="A49" s="22"/>
      <c r="B49" s="23"/>
      <c r="C49" s="23"/>
      <c r="D49" s="23"/>
      <c r="E49" s="23"/>
      <c r="F49" s="23"/>
      <c r="G49" s="23"/>
      <c r="H49" s="24"/>
      <c r="I49" s="25" t="str">
        <f aca="false">IF($E49="","",IF($H49="",Setup!$C$6*Setup!$C$8,Setup!$C$6*$H49))</f>
        <v/>
      </c>
      <c r="J49" s="26" t="str">
        <f aca="false">IF(OR($E49="",$F49="",$G49=""),"",IFERROR(IF($D49="Long",($G49-$E49)/($E49-$F49),($E49-$G49)/($F49-$E49)),""))</f>
        <v/>
      </c>
      <c r="K49" s="27" t="str">
        <f aca="false">IF($J49="","",$J49*$I49)</f>
        <v/>
      </c>
      <c r="L49" s="28" t="str">
        <f aca="false">IF($J49="","",IF($J49&gt;0.05,"Win",IF($J49&lt;-0.05,"Loss","BE")))</f>
        <v/>
      </c>
    </row>
    <row r="50" customFormat="false" ht="15" hidden="false" customHeight="false" outlineLevel="0" collapsed="false">
      <c r="A50" s="22"/>
      <c r="B50" s="23"/>
      <c r="C50" s="23"/>
      <c r="D50" s="23"/>
      <c r="E50" s="23"/>
      <c r="F50" s="23"/>
      <c r="G50" s="23"/>
      <c r="H50" s="24"/>
      <c r="I50" s="25" t="str">
        <f aca="false">IF($E50="","",IF($H50="",Setup!$C$6*Setup!$C$8,Setup!$C$6*$H50))</f>
        <v/>
      </c>
      <c r="J50" s="26" t="str">
        <f aca="false">IF(OR($E50="",$F50="",$G50=""),"",IFERROR(IF($D50="Long",($G50-$E50)/($E50-$F50),($E50-$G50)/($F50-$E50)),""))</f>
        <v/>
      </c>
      <c r="K50" s="27" t="str">
        <f aca="false">IF($J50="","",$J50*$I50)</f>
        <v/>
      </c>
      <c r="L50" s="28" t="str">
        <f aca="false">IF($J50="","",IF($J50&gt;0.05,"Win",IF($J50&lt;-0.05,"Loss","BE")))</f>
        <v/>
      </c>
    </row>
    <row r="51" customFormat="false" ht="15" hidden="false" customHeight="false" outlineLevel="0" collapsed="false">
      <c r="A51" s="22"/>
      <c r="B51" s="23"/>
      <c r="C51" s="23"/>
      <c r="D51" s="23"/>
      <c r="E51" s="23"/>
      <c r="F51" s="23"/>
      <c r="G51" s="23"/>
      <c r="H51" s="24"/>
      <c r="I51" s="25" t="str">
        <f aca="false">IF($E51="","",IF($H51="",Setup!$C$6*Setup!$C$8,Setup!$C$6*$H51))</f>
        <v/>
      </c>
      <c r="J51" s="26" t="str">
        <f aca="false">IF(OR($E51="",$F51="",$G51=""),"",IFERROR(IF($D51="Long",($G51-$E51)/($E51-$F51),($E51-$G51)/($F51-$E51)),""))</f>
        <v/>
      </c>
      <c r="K51" s="27" t="str">
        <f aca="false">IF($J51="","",$J51*$I51)</f>
        <v/>
      </c>
      <c r="L51" s="28" t="str">
        <f aca="false">IF($J51="","",IF($J51&gt;0.05,"Win",IF($J51&lt;-0.05,"Loss","BE")))</f>
        <v/>
      </c>
    </row>
    <row r="52" customFormat="false" ht="15" hidden="false" customHeight="false" outlineLevel="0" collapsed="false">
      <c r="A52" s="22"/>
      <c r="B52" s="23"/>
      <c r="C52" s="23"/>
      <c r="D52" s="23"/>
      <c r="E52" s="23"/>
      <c r="F52" s="23"/>
      <c r="G52" s="23"/>
      <c r="H52" s="24"/>
      <c r="I52" s="25" t="str">
        <f aca="false">IF($E52="","",IF($H52="",Setup!$C$6*Setup!$C$8,Setup!$C$6*$H52))</f>
        <v/>
      </c>
      <c r="J52" s="26" t="str">
        <f aca="false">IF(OR($E52="",$F52="",$G52=""),"",IFERROR(IF($D52="Long",($G52-$E52)/($E52-$F52),($E52-$G52)/($F52-$E52)),""))</f>
        <v/>
      </c>
      <c r="K52" s="27" t="str">
        <f aca="false">IF($J52="","",$J52*$I52)</f>
        <v/>
      </c>
      <c r="L52" s="28" t="str">
        <f aca="false">IF($J52="","",IF($J52&gt;0.05,"Win",IF($J52&lt;-0.05,"Loss","BE")))</f>
        <v/>
      </c>
    </row>
    <row r="53" customFormat="false" ht="15" hidden="false" customHeight="false" outlineLevel="0" collapsed="false">
      <c r="A53" s="22"/>
      <c r="B53" s="23"/>
      <c r="C53" s="23"/>
      <c r="D53" s="23"/>
      <c r="E53" s="23"/>
      <c r="F53" s="23"/>
      <c r="G53" s="23"/>
      <c r="H53" s="24"/>
      <c r="I53" s="25" t="str">
        <f aca="false">IF($E53="","",IF($H53="",Setup!$C$6*Setup!$C$8,Setup!$C$6*$H53))</f>
        <v/>
      </c>
      <c r="J53" s="26" t="str">
        <f aca="false">IF(OR($E53="",$F53="",$G53=""),"",IFERROR(IF($D53="Long",($G53-$E53)/($E53-$F53),($E53-$G53)/($F53-$E53)),""))</f>
        <v/>
      </c>
      <c r="K53" s="27" t="str">
        <f aca="false">IF($J53="","",$J53*$I53)</f>
        <v/>
      </c>
      <c r="L53" s="28" t="str">
        <f aca="false">IF($J53="","",IF($J53&gt;0.05,"Win",IF($J53&lt;-0.05,"Loss","BE")))</f>
        <v/>
      </c>
    </row>
    <row r="54" customFormat="false" ht="15" hidden="false" customHeight="false" outlineLevel="0" collapsed="false">
      <c r="A54" s="22"/>
      <c r="B54" s="23"/>
      <c r="C54" s="23"/>
      <c r="D54" s="23"/>
      <c r="E54" s="23"/>
      <c r="F54" s="23"/>
      <c r="G54" s="23"/>
      <c r="H54" s="24"/>
      <c r="I54" s="25" t="str">
        <f aca="false">IF($E54="","",IF($H54="",Setup!$C$6*Setup!$C$8,Setup!$C$6*$H54))</f>
        <v/>
      </c>
      <c r="J54" s="26" t="str">
        <f aca="false">IF(OR($E54="",$F54="",$G54=""),"",IFERROR(IF($D54="Long",($G54-$E54)/($E54-$F54),($E54-$G54)/($F54-$E54)),""))</f>
        <v/>
      </c>
      <c r="K54" s="27" t="str">
        <f aca="false">IF($J54="","",$J54*$I54)</f>
        <v/>
      </c>
      <c r="L54" s="28" t="str">
        <f aca="false">IF($J54="","",IF($J54&gt;0.05,"Win",IF($J54&lt;-0.05,"Loss","BE")))</f>
        <v/>
      </c>
    </row>
    <row r="55" customFormat="false" ht="15" hidden="false" customHeight="false" outlineLevel="0" collapsed="false">
      <c r="A55" s="22"/>
      <c r="B55" s="23"/>
      <c r="C55" s="23"/>
      <c r="D55" s="23"/>
      <c r="E55" s="23"/>
      <c r="F55" s="23"/>
      <c r="G55" s="23"/>
      <c r="H55" s="24"/>
      <c r="I55" s="25" t="str">
        <f aca="false">IF($E55="","",IF($H55="",Setup!$C$6*Setup!$C$8,Setup!$C$6*$H55))</f>
        <v/>
      </c>
      <c r="J55" s="26" t="str">
        <f aca="false">IF(OR($E55="",$F55="",$G55=""),"",IFERROR(IF($D55="Long",($G55-$E55)/($E55-$F55),($E55-$G55)/($F55-$E55)),""))</f>
        <v/>
      </c>
      <c r="K55" s="27" t="str">
        <f aca="false">IF($J55="","",$J55*$I55)</f>
        <v/>
      </c>
      <c r="L55" s="28" t="str">
        <f aca="false">IF($J55="","",IF($J55&gt;0.05,"Win",IF($J55&lt;-0.05,"Loss","BE")))</f>
        <v/>
      </c>
    </row>
    <row r="56" customFormat="false" ht="15" hidden="false" customHeight="false" outlineLevel="0" collapsed="false">
      <c r="A56" s="22"/>
      <c r="B56" s="23"/>
      <c r="C56" s="23"/>
      <c r="D56" s="23"/>
      <c r="E56" s="23"/>
      <c r="F56" s="23"/>
      <c r="G56" s="23"/>
      <c r="H56" s="24"/>
      <c r="I56" s="25" t="str">
        <f aca="false">IF($E56="","",IF($H56="",Setup!$C$6*Setup!$C$8,Setup!$C$6*$H56))</f>
        <v/>
      </c>
      <c r="J56" s="26" t="str">
        <f aca="false">IF(OR($E56="",$F56="",$G56=""),"",IFERROR(IF($D56="Long",($G56-$E56)/($E56-$F56),($E56-$G56)/($F56-$E56)),""))</f>
        <v/>
      </c>
      <c r="K56" s="27" t="str">
        <f aca="false">IF($J56="","",$J56*$I56)</f>
        <v/>
      </c>
      <c r="L56" s="28" t="str">
        <f aca="false">IF($J56="","",IF($J56&gt;0.05,"Win",IF($J56&lt;-0.05,"Loss","BE")))</f>
        <v/>
      </c>
    </row>
    <row r="57" customFormat="false" ht="15" hidden="false" customHeight="false" outlineLevel="0" collapsed="false">
      <c r="A57" s="22"/>
      <c r="B57" s="23"/>
      <c r="C57" s="23"/>
      <c r="D57" s="23"/>
      <c r="E57" s="23"/>
      <c r="F57" s="23"/>
      <c r="G57" s="23"/>
      <c r="H57" s="24"/>
      <c r="I57" s="25" t="str">
        <f aca="false">IF($E57="","",IF($H57="",Setup!$C$6*Setup!$C$8,Setup!$C$6*$H57))</f>
        <v/>
      </c>
      <c r="J57" s="26" t="str">
        <f aca="false">IF(OR($E57="",$F57="",$G57=""),"",IFERROR(IF($D57="Long",($G57-$E57)/($E57-$F57),($E57-$G57)/($F57-$E57)),""))</f>
        <v/>
      </c>
      <c r="K57" s="27" t="str">
        <f aca="false">IF($J57="","",$J57*$I57)</f>
        <v/>
      </c>
      <c r="L57" s="28" t="str">
        <f aca="false">IF($J57="","",IF($J57&gt;0.05,"Win",IF($J57&lt;-0.05,"Loss","BE")))</f>
        <v/>
      </c>
    </row>
    <row r="58" customFormat="false" ht="15" hidden="false" customHeight="false" outlineLevel="0" collapsed="false">
      <c r="A58" s="22"/>
      <c r="B58" s="23"/>
      <c r="C58" s="23"/>
      <c r="D58" s="23"/>
      <c r="E58" s="23"/>
      <c r="F58" s="23"/>
      <c r="G58" s="23"/>
      <c r="H58" s="24"/>
      <c r="I58" s="25" t="str">
        <f aca="false">IF($E58="","",IF($H58="",Setup!$C$6*Setup!$C$8,Setup!$C$6*$H58))</f>
        <v/>
      </c>
      <c r="J58" s="26" t="str">
        <f aca="false">IF(OR($E58="",$F58="",$G58=""),"",IFERROR(IF($D58="Long",($G58-$E58)/($E58-$F58),($E58-$G58)/($F58-$E58)),""))</f>
        <v/>
      </c>
      <c r="K58" s="27" t="str">
        <f aca="false">IF($J58="","",$J58*$I58)</f>
        <v/>
      </c>
      <c r="L58" s="28" t="str">
        <f aca="false">IF($J58="","",IF($J58&gt;0.05,"Win",IF($J58&lt;-0.05,"Loss","BE")))</f>
        <v/>
      </c>
    </row>
    <row r="59" customFormat="false" ht="15" hidden="false" customHeight="false" outlineLevel="0" collapsed="false">
      <c r="A59" s="22"/>
      <c r="B59" s="23"/>
      <c r="C59" s="23"/>
      <c r="D59" s="23"/>
      <c r="E59" s="23"/>
      <c r="F59" s="23"/>
      <c r="G59" s="23"/>
      <c r="H59" s="24"/>
      <c r="I59" s="25" t="str">
        <f aca="false">IF($E59="","",IF($H59="",Setup!$C$6*Setup!$C$8,Setup!$C$6*$H59))</f>
        <v/>
      </c>
      <c r="J59" s="26" t="str">
        <f aca="false">IF(OR($E59="",$F59="",$G59=""),"",IFERROR(IF($D59="Long",($G59-$E59)/($E59-$F59),($E59-$G59)/($F59-$E59)),""))</f>
        <v/>
      </c>
      <c r="K59" s="27" t="str">
        <f aca="false">IF($J59="","",$J59*$I59)</f>
        <v/>
      </c>
      <c r="L59" s="28" t="str">
        <f aca="false">IF($J59="","",IF($J59&gt;0.05,"Win",IF($J59&lt;-0.05,"Loss","BE")))</f>
        <v/>
      </c>
    </row>
    <row r="60" customFormat="false" ht="15" hidden="false" customHeight="false" outlineLevel="0" collapsed="false">
      <c r="A60" s="22"/>
      <c r="B60" s="23"/>
      <c r="C60" s="23"/>
      <c r="D60" s="23"/>
      <c r="E60" s="23"/>
      <c r="F60" s="23"/>
      <c r="G60" s="23"/>
      <c r="H60" s="24"/>
      <c r="I60" s="25" t="str">
        <f aca="false">IF($E60="","",IF($H60="",Setup!$C$6*Setup!$C$8,Setup!$C$6*$H60))</f>
        <v/>
      </c>
      <c r="J60" s="26" t="str">
        <f aca="false">IF(OR($E60="",$F60="",$G60=""),"",IFERROR(IF($D60="Long",($G60-$E60)/($E60-$F60),($E60-$G60)/($F60-$E60)),""))</f>
        <v/>
      </c>
      <c r="K60" s="27" t="str">
        <f aca="false">IF($J60="","",$J60*$I60)</f>
        <v/>
      </c>
      <c r="L60" s="28" t="str">
        <f aca="false">IF($J60="","",IF($J60&gt;0.05,"Win",IF($J60&lt;-0.05,"Loss","BE")))</f>
        <v/>
      </c>
    </row>
    <row r="61" customFormat="false" ht="15" hidden="false" customHeight="false" outlineLevel="0" collapsed="false">
      <c r="A61" s="22"/>
      <c r="B61" s="23"/>
      <c r="C61" s="23"/>
      <c r="D61" s="23"/>
      <c r="E61" s="23"/>
      <c r="F61" s="23"/>
      <c r="G61" s="23"/>
      <c r="H61" s="24"/>
      <c r="I61" s="25" t="str">
        <f aca="false">IF($E61="","",IF($H61="",Setup!$C$6*Setup!$C$8,Setup!$C$6*$H61))</f>
        <v/>
      </c>
      <c r="J61" s="26" t="str">
        <f aca="false">IF(OR($E61="",$F61="",$G61=""),"",IFERROR(IF($D61="Long",($G61-$E61)/($E61-$F61),($E61-$G61)/($F61-$E61)),""))</f>
        <v/>
      </c>
      <c r="K61" s="27" t="str">
        <f aca="false">IF($J61="","",$J61*$I61)</f>
        <v/>
      </c>
      <c r="L61" s="28" t="str">
        <f aca="false">IF($J61="","",IF($J61&gt;0.05,"Win",IF($J61&lt;-0.05,"Loss","BE")))</f>
        <v/>
      </c>
    </row>
    <row r="62" customFormat="false" ht="15" hidden="false" customHeight="false" outlineLevel="0" collapsed="false">
      <c r="A62" s="22"/>
      <c r="B62" s="23"/>
      <c r="C62" s="23"/>
      <c r="D62" s="23"/>
      <c r="E62" s="23"/>
      <c r="F62" s="23"/>
      <c r="G62" s="23"/>
      <c r="H62" s="24"/>
      <c r="I62" s="25" t="str">
        <f aca="false">IF($E62="","",IF($H62="",Setup!$C$6*Setup!$C$8,Setup!$C$6*$H62))</f>
        <v/>
      </c>
      <c r="J62" s="26" t="str">
        <f aca="false">IF(OR($E62="",$F62="",$G62=""),"",IFERROR(IF($D62="Long",($G62-$E62)/($E62-$F62),($E62-$G62)/($F62-$E62)),""))</f>
        <v/>
      </c>
      <c r="K62" s="27" t="str">
        <f aca="false">IF($J62="","",$J62*$I62)</f>
        <v/>
      </c>
      <c r="L62" s="28" t="str">
        <f aca="false">IF($J62="","",IF($J62&gt;0.05,"Win",IF($J62&lt;-0.05,"Loss","BE")))</f>
        <v/>
      </c>
    </row>
    <row r="63" customFormat="false" ht="15" hidden="false" customHeight="false" outlineLevel="0" collapsed="false">
      <c r="A63" s="22"/>
      <c r="B63" s="23"/>
      <c r="C63" s="23"/>
      <c r="D63" s="23"/>
      <c r="E63" s="23"/>
      <c r="F63" s="23"/>
      <c r="G63" s="23"/>
      <c r="H63" s="24"/>
      <c r="I63" s="25" t="str">
        <f aca="false">IF($E63="","",IF($H63="",Setup!$C$6*Setup!$C$8,Setup!$C$6*$H63))</f>
        <v/>
      </c>
      <c r="J63" s="26" t="str">
        <f aca="false">IF(OR($E63="",$F63="",$G63=""),"",IFERROR(IF($D63="Long",($G63-$E63)/($E63-$F63),($E63-$G63)/($F63-$E63)),""))</f>
        <v/>
      </c>
      <c r="K63" s="27" t="str">
        <f aca="false">IF($J63="","",$J63*$I63)</f>
        <v/>
      </c>
      <c r="L63" s="28" t="str">
        <f aca="false">IF($J63="","",IF($J63&gt;0.05,"Win",IF($J63&lt;-0.05,"Loss","BE")))</f>
        <v/>
      </c>
    </row>
    <row r="64" customFormat="false" ht="15" hidden="false" customHeight="false" outlineLevel="0" collapsed="false">
      <c r="A64" s="22"/>
      <c r="B64" s="23"/>
      <c r="C64" s="23"/>
      <c r="D64" s="23"/>
      <c r="E64" s="23"/>
      <c r="F64" s="23"/>
      <c r="G64" s="23"/>
      <c r="H64" s="24"/>
      <c r="I64" s="25" t="str">
        <f aca="false">IF($E64="","",IF($H64="",Setup!$C$6*Setup!$C$8,Setup!$C$6*$H64))</f>
        <v/>
      </c>
      <c r="J64" s="26" t="str">
        <f aca="false">IF(OR($E64="",$F64="",$G64=""),"",IFERROR(IF($D64="Long",($G64-$E64)/($E64-$F64),($E64-$G64)/($F64-$E64)),""))</f>
        <v/>
      </c>
      <c r="K64" s="27" t="str">
        <f aca="false">IF($J64="","",$J64*$I64)</f>
        <v/>
      </c>
      <c r="L64" s="28" t="str">
        <f aca="false">IF($J64="","",IF($J64&gt;0.05,"Win",IF($J64&lt;-0.05,"Loss","BE")))</f>
        <v/>
      </c>
    </row>
    <row r="65" customFormat="false" ht="15" hidden="false" customHeight="false" outlineLevel="0" collapsed="false">
      <c r="A65" s="22"/>
      <c r="B65" s="23"/>
      <c r="C65" s="23"/>
      <c r="D65" s="23"/>
      <c r="E65" s="23"/>
      <c r="F65" s="23"/>
      <c r="G65" s="23"/>
      <c r="H65" s="24"/>
      <c r="I65" s="25" t="str">
        <f aca="false">IF($E65="","",IF($H65="",Setup!$C$6*Setup!$C$8,Setup!$C$6*$H65))</f>
        <v/>
      </c>
      <c r="J65" s="26" t="str">
        <f aca="false">IF(OR($E65="",$F65="",$G65=""),"",IFERROR(IF($D65="Long",($G65-$E65)/($E65-$F65),($E65-$G65)/($F65-$E65)),""))</f>
        <v/>
      </c>
      <c r="K65" s="27" t="str">
        <f aca="false">IF($J65="","",$J65*$I65)</f>
        <v/>
      </c>
      <c r="L65" s="28" t="str">
        <f aca="false">IF($J65="","",IF($J65&gt;0.05,"Win",IF($J65&lt;-0.05,"Loss","BE")))</f>
        <v/>
      </c>
    </row>
    <row r="66" customFormat="false" ht="15" hidden="false" customHeight="false" outlineLevel="0" collapsed="false">
      <c r="A66" s="22"/>
      <c r="B66" s="23"/>
      <c r="C66" s="23"/>
      <c r="D66" s="23"/>
      <c r="E66" s="23"/>
      <c r="F66" s="23"/>
      <c r="G66" s="23"/>
      <c r="H66" s="24"/>
      <c r="I66" s="25" t="str">
        <f aca="false">IF($E66="","",IF($H66="",Setup!$C$6*Setup!$C$8,Setup!$C$6*$H66))</f>
        <v/>
      </c>
      <c r="J66" s="26" t="str">
        <f aca="false">IF(OR($E66="",$F66="",$G66=""),"",IFERROR(IF($D66="Long",($G66-$E66)/($E66-$F66),($E66-$G66)/($F66-$E66)),""))</f>
        <v/>
      </c>
      <c r="K66" s="27" t="str">
        <f aca="false">IF($J66="","",$J66*$I66)</f>
        <v/>
      </c>
      <c r="L66" s="28" t="str">
        <f aca="false">IF($J66="","",IF($J66&gt;0.05,"Win",IF($J66&lt;-0.05,"Loss","BE")))</f>
        <v/>
      </c>
    </row>
    <row r="67" customFormat="false" ht="15" hidden="false" customHeight="false" outlineLevel="0" collapsed="false">
      <c r="A67" s="22"/>
      <c r="B67" s="23"/>
      <c r="C67" s="23"/>
      <c r="D67" s="23"/>
      <c r="E67" s="23"/>
      <c r="F67" s="23"/>
      <c r="G67" s="23"/>
      <c r="H67" s="24"/>
      <c r="I67" s="25" t="str">
        <f aca="false">IF($E67="","",IF($H67="",Setup!$C$6*Setup!$C$8,Setup!$C$6*$H67))</f>
        <v/>
      </c>
      <c r="J67" s="26" t="str">
        <f aca="false">IF(OR($E67="",$F67="",$G67=""),"",IFERROR(IF($D67="Long",($G67-$E67)/($E67-$F67),($E67-$G67)/($F67-$E67)),""))</f>
        <v/>
      </c>
      <c r="K67" s="27" t="str">
        <f aca="false">IF($J67="","",$J67*$I67)</f>
        <v/>
      </c>
      <c r="L67" s="28" t="str">
        <f aca="false">IF($J67="","",IF($J67&gt;0.05,"Win",IF($J67&lt;-0.05,"Loss","BE")))</f>
        <v/>
      </c>
    </row>
    <row r="68" customFormat="false" ht="15" hidden="false" customHeight="false" outlineLevel="0" collapsed="false">
      <c r="A68" s="22"/>
      <c r="B68" s="23"/>
      <c r="C68" s="23"/>
      <c r="D68" s="23"/>
      <c r="E68" s="23"/>
      <c r="F68" s="23"/>
      <c r="G68" s="23"/>
      <c r="H68" s="24"/>
      <c r="I68" s="25" t="str">
        <f aca="false">IF($E68="","",IF($H68="",Setup!$C$6*Setup!$C$8,Setup!$C$6*$H68))</f>
        <v/>
      </c>
      <c r="J68" s="26" t="str">
        <f aca="false">IF(OR($E68="",$F68="",$G68=""),"",IFERROR(IF($D68="Long",($G68-$E68)/($E68-$F68),($E68-$G68)/($F68-$E68)),""))</f>
        <v/>
      </c>
      <c r="K68" s="27" t="str">
        <f aca="false">IF($J68="","",$J68*$I68)</f>
        <v/>
      </c>
      <c r="L68" s="28" t="str">
        <f aca="false">IF($J68="","",IF($J68&gt;0.05,"Win",IF($J68&lt;-0.05,"Loss","BE")))</f>
        <v/>
      </c>
    </row>
    <row r="69" customFormat="false" ht="15" hidden="false" customHeight="false" outlineLevel="0" collapsed="false">
      <c r="A69" s="22"/>
      <c r="B69" s="23"/>
      <c r="C69" s="23"/>
      <c r="D69" s="23"/>
      <c r="E69" s="23"/>
      <c r="F69" s="23"/>
      <c r="G69" s="23"/>
      <c r="H69" s="24"/>
      <c r="I69" s="25" t="str">
        <f aca="false">IF($E69="","",IF($H69="",Setup!$C$6*Setup!$C$8,Setup!$C$6*$H69))</f>
        <v/>
      </c>
      <c r="J69" s="26" t="str">
        <f aca="false">IF(OR($E69="",$F69="",$G69=""),"",IFERROR(IF($D69="Long",($G69-$E69)/($E69-$F69),($E69-$G69)/($F69-$E69)),""))</f>
        <v/>
      </c>
      <c r="K69" s="27" t="str">
        <f aca="false">IF($J69="","",$J69*$I69)</f>
        <v/>
      </c>
      <c r="L69" s="28" t="str">
        <f aca="false">IF($J69="","",IF($J69&gt;0.05,"Win",IF($J69&lt;-0.05,"Loss","BE")))</f>
        <v/>
      </c>
    </row>
    <row r="70" customFormat="false" ht="15" hidden="false" customHeight="false" outlineLevel="0" collapsed="false">
      <c r="A70" s="22"/>
      <c r="B70" s="23"/>
      <c r="C70" s="23"/>
      <c r="D70" s="23"/>
      <c r="E70" s="23"/>
      <c r="F70" s="23"/>
      <c r="G70" s="23"/>
      <c r="H70" s="24"/>
      <c r="I70" s="25" t="str">
        <f aca="false">IF($E70="","",IF($H70="",Setup!$C$6*Setup!$C$8,Setup!$C$6*$H70))</f>
        <v/>
      </c>
      <c r="J70" s="26" t="str">
        <f aca="false">IF(OR($E70="",$F70="",$G70=""),"",IFERROR(IF($D70="Long",($G70-$E70)/($E70-$F70),($E70-$G70)/($F70-$E70)),""))</f>
        <v/>
      </c>
      <c r="K70" s="27" t="str">
        <f aca="false">IF($J70="","",$J70*$I70)</f>
        <v/>
      </c>
      <c r="L70" s="28" t="str">
        <f aca="false">IF($J70="","",IF($J70&gt;0.05,"Win",IF($J70&lt;-0.05,"Loss","BE")))</f>
        <v/>
      </c>
    </row>
    <row r="71" customFormat="false" ht="15" hidden="false" customHeight="false" outlineLevel="0" collapsed="false">
      <c r="A71" s="22"/>
      <c r="B71" s="23"/>
      <c r="C71" s="23"/>
      <c r="D71" s="23"/>
      <c r="E71" s="23"/>
      <c r="F71" s="23"/>
      <c r="G71" s="23"/>
      <c r="H71" s="24"/>
      <c r="I71" s="25" t="str">
        <f aca="false">IF($E71="","",IF($H71="",Setup!$C$6*Setup!$C$8,Setup!$C$6*$H71))</f>
        <v/>
      </c>
      <c r="J71" s="26" t="str">
        <f aca="false">IF(OR($E71="",$F71="",$G71=""),"",IFERROR(IF($D71="Long",($G71-$E71)/($E71-$F71),($E71-$G71)/($F71-$E71)),""))</f>
        <v/>
      </c>
      <c r="K71" s="27" t="str">
        <f aca="false">IF($J71="","",$J71*$I71)</f>
        <v/>
      </c>
      <c r="L71" s="28" t="str">
        <f aca="false">IF($J71="","",IF($J71&gt;0.05,"Win",IF($J71&lt;-0.05,"Loss","BE")))</f>
        <v/>
      </c>
    </row>
    <row r="72" customFormat="false" ht="15" hidden="false" customHeight="false" outlineLevel="0" collapsed="false">
      <c r="A72" s="22"/>
      <c r="B72" s="23"/>
      <c r="C72" s="23"/>
      <c r="D72" s="23"/>
      <c r="E72" s="23"/>
      <c r="F72" s="23"/>
      <c r="G72" s="23"/>
      <c r="H72" s="24"/>
      <c r="I72" s="25" t="str">
        <f aca="false">IF($E72="","",IF($H72="",Setup!$C$6*Setup!$C$8,Setup!$C$6*$H72))</f>
        <v/>
      </c>
      <c r="J72" s="26" t="str">
        <f aca="false">IF(OR($E72="",$F72="",$G72=""),"",IFERROR(IF($D72="Long",($G72-$E72)/($E72-$F72),($E72-$G72)/($F72-$E72)),""))</f>
        <v/>
      </c>
      <c r="K72" s="27" t="str">
        <f aca="false">IF($J72="","",$J72*$I72)</f>
        <v/>
      </c>
      <c r="L72" s="28" t="str">
        <f aca="false">IF($J72="","",IF($J72&gt;0.05,"Win",IF($J72&lt;-0.05,"Loss","BE")))</f>
        <v/>
      </c>
    </row>
    <row r="73" customFormat="false" ht="15" hidden="false" customHeight="false" outlineLevel="0" collapsed="false">
      <c r="A73" s="22"/>
      <c r="B73" s="23"/>
      <c r="C73" s="23"/>
      <c r="D73" s="23"/>
      <c r="E73" s="23"/>
      <c r="F73" s="23"/>
      <c r="G73" s="23"/>
      <c r="H73" s="24"/>
      <c r="I73" s="25" t="str">
        <f aca="false">IF($E73="","",IF($H73="",Setup!$C$6*Setup!$C$8,Setup!$C$6*$H73))</f>
        <v/>
      </c>
      <c r="J73" s="26" t="str">
        <f aca="false">IF(OR($E73="",$F73="",$G73=""),"",IFERROR(IF($D73="Long",($G73-$E73)/($E73-$F73),($E73-$G73)/($F73-$E73)),""))</f>
        <v/>
      </c>
      <c r="K73" s="27" t="str">
        <f aca="false">IF($J73="","",$J73*$I73)</f>
        <v/>
      </c>
      <c r="L73" s="28" t="str">
        <f aca="false">IF($J73="","",IF($J73&gt;0.05,"Win",IF($J73&lt;-0.05,"Loss","BE")))</f>
        <v/>
      </c>
    </row>
    <row r="74" customFormat="false" ht="15" hidden="false" customHeight="false" outlineLevel="0" collapsed="false">
      <c r="A74" s="22"/>
      <c r="B74" s="23"/>
      <c r="C74" s="23"/>
      <c r="D74" s="23"/>
      <c r="E74" s="23"/>
      <c r="F74" s="23"/>
      <c r="G74" s="23"/>
      <c r="H74" s="24"/>
      <c r="I74" s="25" t="str">
        <f aca="false">IF($E74="","",IF($H74="",Setup!$C$6*Setup!$C$8,Setup!$C$6*$H74))</f>
        <v/>
      </c>
      <c r="J74" s="26" t="str">
        <f aca="false">IF(OR($E74="",$F74="",$G74=""),"",IFERROR(IF($D74="Long",($G74-$E74)/($E74-$F74),($E74-$G74)/($F74-$E74)),""))</f>
        <v/>
      </c>
      <c r="K74" s="27" t="str">
        <f aca="false">IF($J74="","",$J74*$I74)</f>
        <v/>
      </c>
      <c r="L74" s="28" t="str">
        <f aca="false">IF($J74="","",IF($J74&gt;0.05,"Win",IF($J74&lt;-0.05,"Loss","BE")))</f>
        <v/>
      </c>
    </row>
    <row r="75" customFormat="false" ht="15" hidden="false" customHeight="false" outlineLevel="0" collapsed="false">
      <c r="A75" s="22"/>
      <c r="B75" s="23"/>
      <c r="C75" s="23"/>
      <c r="D75" s="23"/>
      <c r="E75" s="23"/>
      <c r="F75" s="23"/>
      <c r="G75" s="23"/>
      <c r="H75" s="24"/>
      <c r="I75" s="25" t="str">
        <f aca="false">IF($E75="","",IF($H75="",Setup!$C$6*Setup!$C$8,Setup!$C$6*$H75))</f>
        <v/>
      </c>
      <c r="J75" s="26" t="str">
        <f aca="false">IF(OR($E75="",$F75="",$G75=""),"",IFERROR(IF($D75="Long",($G75-$E75)/($E75-$F75),($E75-$G75)/($F75-$E75)),""))</f>
        <v/>
      </c>
      <c r="K75" s="27" t="str">
        <f aca="false">IF($J75="","",$J75*$I75)</f>
        <v/>
      </c>
      <c r="L75" s="28" t="str">
        <f aca="false">IF($J75="","",IF($J75&gt;0.05,"Win",IF($J75&lt;-0.05,"Loss","BE")))</f>
        <v/>
      </c>
    </row>
    <row r="76" customFormat="false" ht="15" hidden="false" customHeight="false" outlineLevel="0" collapsed="false">
      <c r="A76" s="22"/>
      <c r="B76" s="23"/>
      <c r="C76" s="23"/>
      <c r="D76" s="23"/>
      <c r="E76" s="23"/>
      <c r="F76" s="23"/>
      <c r="G76" s="23"/>
      <c r="H76" s="24"/>
      <c r="I76" s="25" t="str">
        <f aca="false">IF($E76="","",IF($H76="",Setup!$C$6*Setup!$C$8,Setup!$C$6*$H76))</f>
        <v/>
      </c>
      <c r="J76" s="26" t="str">
        <f aca="false">IF(OR($E76="",$F76="",$G76=""),"",IFERROR(IF($D76="Long",($G76-$E76)/($E76-$F76),($E76-$G76)/($F76-$E76)),""))</f>
        <v/>
      </c>
      <c r="K76" s="27" t="str">
        <f aca="false">IF($J76="","",$J76*$I76)</f>
        <v/>
      </c>
      <c r="L76" s="28" t="str">
        <f aca="false">IF($J76="","",IF($J76&gt;0.05,"Win",IF($J76&lt;-0.05,"Loss","BE")))</f>
        <v/>
      </c>
    </row>
    <row r="77" customFormat="false" ht="15" hidden="false" customHeight="false" outlineLevel="0" collapsed="false">
      <c r="A77" s="22"/>
      <c r="B77" s="23"/>
      <c r="C77" s="23"/>
      <c r="D77" s="23"/>
      <c r="E77" s="23"/>
      <c r="F77" s="23"/>
      <c r="G77" s="23"/>
      <c r="H77" s="24"/>
      <c r="I77" s="25" t="str">
        <f aca="false">IF($E77="","",IF($H77="",Setup!$C$6*Setup!$C$8,Setup!$C$6*$H77))</f>
        <v/>
      </c>
      <c r="J77" s="26" t="str">
        <f aca="false">IF(OR($E77="",$F77="",$G77=""),"",IFERROR(IF($D77="Long",($G77-$E77)/($E77-$F77),($E77-$G77)/($F77-$E77)),""))</f>
        <v/>
      </c>
      <c r="K77" s="27" t="str">
        <f aca="false">IF($J77="","",$J77*$I77)</f>
        <v/>
      </c>
      <c r="L77" s="28" t="str">
        <f aca="false">IF($J77="","",IF($J77&gt;0.05,"Win",IF($J77&lt;-0.05,"Loss","BE")))</f>
        <v/>
      </c>
    </row>
    <row r="78" customFormat="false" ht="15" hidden="false" customHeight="false" outlineLevel="0" collapsed="false">
      <c r="A78" s="22"/>
      <c r="B78" s="23"/>
      <c r="C78" s="23"/>
      <c r="D78" s="23"/>
      <c r="E78" s="23"/>
      <c r="F78" s="23"/>
      <c r="G78" s="23"/>
      <c r="H78" s="24"/>
      <c r="I78" s="25" t="str">
        <f aca="false">IF($E78="","",IF($H78="",Setup!$C$6*Setup!$C$8,Setup!$C$6*$H78))</f>
        <v/>
      </c>
      <c r="J78" s="26" t="str">
        <f aca="false">IF(OR($E78="",$F78="",$G78=""),"",IFERROR(IF($D78="Long",($G78-$E78)/($E78-$F78),($E78-$G78)/($F78-$E78)),""))</f>
        <v/>
      </c>
      <c r="K78" s="27" t="str">
        <f aca="false">IF($J78="","",$J78*$I78)</f>
        <v/>
      </c>
      <c r="L78" s="28" t="str">
        <f aca="false">IF($J78="","",IF($J78&gt;0.05,"Win",IF($J78&lt;-0.05,"Loss","BE")))</f>
        <v/>
      </c>
    </row>
    <row r="79" customFormat="false" ht="15" hidden="false" customHeight="false" outlineLevel="0" collapsed="false">
      <c r="A79" s="22"/>
      <c r="B79" s="23"/>
      <c r="C79" s="23"/>
      <c r="D79" s="23"/>
      <c r="E79" s="23"/>
      <c r="F79" s="23"/>
      <c r="G79" s="23"/>
      <c r="H79" s="24"/>
      <c r="I79" s="25" t="str">
        <f aca="false">IF($E79="","",IF($H79="",Setup!$C$6*Setup!$C$8,Setup!$C$6*$H79))</f>
        <v/>
      </c>
      <c r="J79" s="26" t="str">
        <f aca="false">IF(OR($E79="",$F79="",$G79=""),"",IFERROR(IF($D79="Long",($G79-$E79)/($E79-$F79),($E79-$G79)/($F79-$E79)),""))</f>
        <v/>
      </c>
      <c r="K79" s="27" t="str">
        <f aca="false">IF($J79="","",$J79*$I79)</f>
        <v/>
      </c>
      <c r="L79" s="28" t="str">
        <f aca="false">IF($J79="","",IF($J79&gt;0.05,"Win",IF($J79&lt;-0.05,"Loss","BE")))</f>
        <v/>
      </c>
    </row>
    <row r="80" customFormat="false" ht="15" hidden="false" customHeight="false" outlineLevel="0" collapsed="false">
      <c r="A80" s="22"/>
      <c r="B80" s="23"/>
      <c r="C80" s="23"/>
      <c r="D80" s="23"/>
      <c r="E80" s="23"/>
      <c r="F80" s="23"/>
      <c r="G80" s="23"/>
      <c r="H80" s="24"/>
      <c r="I80" s="25" t="str">
        <f aca="false">IF($E80="","",IF($H80="",Setup!$C$6*Setup!$C$8,Setup!$C$6*$H80))</f>
        <v/>
      </c>
      <c r="J80" s="26" t="str">
        <f aca="false">IF(OR($E80="",$F80="",$G80=""),"",IFERROR(IF($D80="Long",($G80-$E80)/($E80-$F80),($E80-$G80)/($F80-$E80)),""))</f>
        <v/>
      </c>
      <c r="K80" s="27" t="str">
        <f aca="false">IF($J80="","",$J80*$I80)</f>
        <v/>
      </c>
      <c r="L80" s="28" t="str">
        <f aca="false">IF($J80="","",IF($J80&gt;0.05,"Win",IF($J80&lt;-0.05,"Loss","BE")))</f>
        <v/>
      </c>
    </row>
    <row r="81" customFormat="false" ht="15" hidden="false" customHeight="false" outlineLevel="0" collapsed="false">
      <c r="A81" s="22"/>
      <c r="B81" s="23"/>
      <c r="C81" s="23"/>
      <c r="D81" s="23"/>
      <c r="E81" s="23"/>
      <c r="F81" s="23"/>
      <c r="G81" s="23"/>
      <c r="H81" s="24"/>
      <c r="I81" s="25" t="str">
        <f aca="false">IF($E81="","",IF($H81="",Setup!$C$6*Setup!$C$8,Setup!$C$6*$H81))</f>
        <v/>
      </c>
      <c r="J81" s="26" t="str">
        <f aca="false">IF(OR($E81="",$F81="",$G81=""),"",IFERROR(IF($D81="Long",($G81-$E81)/($E81-$F81),($E81-$G81)/($F81-$E81)),""))</f>
        <v/>
      </c>
      <c r="K81" s="27" t="str">
        <f aca="false">IF($J81="","",$J81*$I81)</f>
        <v/>
      </c>
      <c r="L81" s="28" t="str">
        <f aca="false">IF($J81="","",IF($J81&gt;0.05,"Win",IF($J81&lt;-0.05,"Loss","BE")))</f>
        <v/>
      </c>
    </row>
    <row r="82" customFormat="false" ht="15" hidden="false" customHeight="false" outlineLevel="0" collapsed="false">
      <c r="A82" s="22"/>
      <c r="B82" s="23"/>
      <c r="C82" s="23"/>
      <c r="D82" s="23"/>
      <c r="E82" s="23"/>
      <c r="F82" s="23"/>
      <c r="G82" s="23"/>
      <c r="H82" s="24"/>
      <c r="I82" s="25" t="str">
        <f aca="false">IF($E82="","",IF($H82="",Setup!$C$6*Setup!$C$8,Setup!$C$6*$H82))</f>
        <v/>
      </c>
      <c r="J82" s="26" t="str">
        <f aca="false">IF(OR($E82="",$F82="",$G82=""),"",IFERROR(IF($D82="Long",($G82-$E82)/($E82-$F82),($E82-$G82)/($F82-$E82)),""))</f>
        <v/>
      </c>
      <c r="K82" s="27" t="str">
        <f aca="false">IF($J82="","",$J82*$I82)</f>
        <v/>
      </c>
      <c r="L82" s="28" t="str">
        <f aca="false">IF($J82="","",IF($J82&gt;0.05,"Win",IF($J82&lt;-0.05,"Loss","BE")))</f>
        <v/>
      </c>
    </row>
    <row r="83" customFormat="false" ht="15" hidden="false" customHeight="false" outlineLevel="0" collapsed="false">
      <c r="A83" s="22"/>
      <c r="B83" s="23"/>
      <c r="C83" s="23"/>
      <c r="D83" s="23"/>
      <c r="E83" s="23"/>
      <c r="F83" s="23"/>
      <c r="G83" s="23"/>
      <c r="H83" s="24"/>
      <c r="I83" s="25" t="str">
        <f aca="false">IF($E83="","",IF($H83="",Setup!$C$6*Setup!$C$8,Setup!$C$6*$H83))</f>
        <v/>
      </c>
      <c r="J83" s="26" t="str">
        <f aca="false">IF(OR($E83="",$F83="",$G83=""),"",IFERROR(IF($D83="Long",($G83-$E83)/($E83-$F83),($E83-$G83)/($F83-$E83)),""))</f>
        <v/>
      </c>
      <c r="K83" s="27" t="str">
        <f aca="false">IF($J83="","",$J83*$I83)</f>
        <v/>
      </c>
      <c r="L83" s="28" t="str">
        <f aca="false">IF($J83="","",IF($J83&gt;0.05,"Win",IF($J83&lt;-0.05,"Loss","BE")))</f>
        <v/>
      </c>
    </row>
    <row r="84" customFormat="false" ht="15" hidden="false" customHeight="false" outlineLevel="0" collapsed="false">
      <c r="A84" s="22"/>
      <c r="B84" s="23"/>
      <c r="C84" s="23"/>
      <c r="D84" s="23"/>
      <c r="E84" s="23"/>
      <c r="F84" s="23"/>
      <c r="G84" s="23"/>
      <c r="H84" s="24"/>
      <c r="I84" s="25" t="str">
        <f aca="false">IF($E84="","",IF($H84="",Setup!$C$6*Setup!$C$8,Setup!$C$6*$H84))</f>
        <v/>
      </c>
      <c r="J84" s="26" t="str">
        <f aca="false">IF(OR($E84="",$F84="",$G84=""),"",IFERROR(IF($D84="Long",($G84-$E84)/($E84-$F84),($E84-$G84)/($F84-$E84)),""))</f>
        <v/>
      </c>
      <c r="K84" s="27" t="str">
        <f aca="false">IF($J84="","",$J84*$I84)</f>
        <v/>
      </c>
      <c r="L84" s="28" t="str">
        <f aca="false">IF($J84="","",IF($J84&gt;0.05,"Win",IF($J84&lt;-0.05,"Loss","BE")))</f>
        <v/>
      </c>
    </row>
    <row r="85" customFormat="false" ht="15" hidden="false" customHeight="false" outlineLevel="0" collapsed="false">
      <c r="A85" s="22"/>
      <c r="B85" s="23"/>
      <c r="C85" s="23"/>
      <c r="D85" s="23"/>
      <c r="E85" s="23"/>
      <c r="F85" s="23"/>
      <c r="G85" s="23"/>
      <c r="H85" s="24"/>
      <c r="I85" s="25" t="str">
        <f aca="false">IF($E85="","",IF($H85="",Setup!$C$6*Setup!$C$8,Setup!$C$6*$H85))</f>
        <v/>
      </c>
      <c r="J85" s="26" t="str">
        <f aca="false">IF(OR($E85="",$F85="",$G85=""),"",IFERROR(IF($D85="Long",($G85-$E85)/($E85-$F85),($E85-$G85)/($F85-$E85)),""))</f>
        <v/>
      </c>
      <c r="K85" s="27" t="str">
        <f aca="false">IF($J85="","",$J85*$I85)</f>
        <v/>
      </c>
      <c r="L85" s="28" t="str">
        <f aca="false">IF($J85="","",IF($J85&gt;0.05,"Win",IF($J85&lt;-0.05,"Loss","BE")))</f>
        <v/>
      </c>
    </row>
    <row r="86" customFormat="false" ht="15" hidden="false" customHeight="false" outlineLevel="0" collapsed="false">
      <c r="A86" s="22"/>
      <c r="B86" s="23"/>
      <c r="C86" s="23"/>
      <c r="D86" s="23"/>
      <c r="E86" s="23"/>
      <c r="F86" s="23"/>
      <c r="G86" s="23"/>
      <c r="H86" s="24"/>
      <c r="I86" s="25" t="str">
        <f aca="false">IF($E86="","",IF($H86="",Setup!$C$6*Setup!$C$8,Setup!$C$6*$H86))</f>
        <v/>
      </c>
      <c r="J86" s="26" t="str">
        <f aca="false">IF(OR($E86="",$F86="",$G86=""),"",IFERROR(IF($D86="Long",($G86-$E86)/($E86-$F86),($E86-$G86)/($F86-$E86)),""))</f>
        <v/>
      </c>
      <c r="K86" s="27" t="str">
        <f aca="false">IF($J86="","",$J86*$I86)</f>
        <v/>
      </c>
      <c r="L86" s="28" t="str">
        <f aca="false">IF($J86="","",IF($J86&gt;0.05,"Win",IF($J86&lt;-0.05,"Loss","BE")))</f>
        <v/>
      </c>
    </row>
    <row r="87" customFormat="false" ht="15" hidden="false" customHeight="false" outlineLevel="0" collapsed="false">
      <c r="A87" s="22"/>
      <c r="B87" s="23"/>
      <c r="C87" s="23"/>
      <c r="D87" s="23"/>
      <c r="E87" s="23"/>
      <c r="F87" s="23"/>
      <c r="G87" s="23"/>
      <c r="H87" s="24"/>
      <c r="I87" s="25" t="str">
        <f aca="false">IF($E87="","",IF($H87="",Setup!$C$6*Setup!$C$8,Setup!$C$6*$H87))</f>
        <v/>
      </c>
      <c r="J87" s="26" t="str">
        <f aca="false">IF(OR($E87="",$F87="",$G87=""),"",IFERROR(IF($D87="Long",($G87-$E87)/($E87-$F87),($E87-$G87)/($F87-$E87)),""))</f>
        <v/>
      </c>
      <c r="K87" s="27" t="str">
        <f aca="false">IF($J87="","",$J87*$I87)</f>
        <v/>
      </c>
      <c r="L87" s="28" t="str">
        <f aca="false">IF($J87="","",IF($J87&gt;0.05,"Win",IF($J87&lt;-0.05,"Loss","BE")))</f>
        <v/>
      </c>
    </row>
    <row r="88" customFormat="false" ht="15" hidden="false" customHeight="false" outlineLevel="0" collapsed="false">
      <c r="A88" s="22"/>
      <c r="B88" s="23"/>
      <c r="C88" s="23"/>
      <c r="D88" s="23"/>
      <c r="E88" s="23"/>
      <c r="F88" s="23"/>
      <c r="G88" s="23"/>
      <c r="H88" s="24"/>
      <c r="I88" s="25" t="str">
        <f aca="false">IF($E88="","",IF($H88="",Setup!$C$6*Setup!$C$8,Setup!$C$6*$H88))</f>
        <v/>
      </c>
      <c r="J88" s="26" t="str">
        <f aca="false">IF(OR($E88="",$F88="",$G88=""),"",IFERROR(IF($D88="Long",($G88-$E88)/($E88-$F88),($E88-$G88)/($F88-$E88)),""))</f>
        <v/>
      </c>
      <c r="K88" s="27" t="str">
        <f aca="false">IF($J88="","",$J88*$I88)</f>
        <v/>
      </c>
      <c r="L88" s="28" t="str">
        <f aca="false">IF($J88="","",IF($J88&gt;0.05,"Win",IF($J88&lt;-0.05,"Loss","BE")))</f>
        <v/>
      </c>
    </row>
    <row r="89" customFormat="false" ht="15" hidden="false" customHeight="false" outlineLevel="0" collapsed="false">
      <c r="A89" s="22"/>
      <c r="B89" s="23"/>
      <c r="C89" s="23"/>
      <c r="D89" s="23"/>
      <c r="E89" s="23"/>
      <c r="F89" s="23"/>
      <c r="G89" s="23"/>
      <c r="H89" s="24"/>
      <c r="I89" s="25" t="str">
        <f aca="false">IF($E89="","",IF($H89="",Setup!$C$6*Setup!$C$8,Setup!$C$6*$H89))</f>
        <v/>
      </c>
      <c r="J89" s="26" t="str">
        <f aca="false">IF(OR($E89="",$F89="",$G89=""),"",IFERROR(IF($D89="Long",($G89-$E89)/($E89-$F89),($E89-$G89)/($F89-$E89)),""))</f>
        <v/>
      </c>
      <c r="K89" s="27" t="str">
        <f aca="false">IF($J89="","",$J89*$I89)</f>
        <v/>
      </c>
      <c r="L89" s="28" t="str">
        <f aca="false">IF($J89="","",IF($J89&gt;0.05,"Win",IF($J89&lt;-0.05,"Loss","BE")))</f>
        <v/>
      </c>
    </row>
    <row r="90" customFormat="false" ht="15" hidden="false" customHeight="false" outlineLevel="0" collapsed="false">
      <c r="A90" s="22"/>
      <c r="B90" s="23"/>
      <c r="C90" s="23"/>
      <c r="D90" s="23"/>
      <c r="E90" s="23"/>
      <c r="F90" s="23"/>
      <c r="G90" s="23"/>
      <c r="H90" s="24"/>
      <c r="I90" s="25" t="str">
        <f aca="false">IF($E90="","",IF($H90="",Setup!$C$6*Setup!$C$8,Setup!$C$6*$H90))</f>
        <v/>
      </c>
      <c r="J90" s="26" t="str">
        <f aca="false">IF(OR($E90="",$F90="",$G90=""),"",IFERROR(IF($D90="Long",($G90-$E90)/($E90-$F90),($E90-$G90)/($F90-$E90)),""))</f>
        <v/>
      </c>
      <c r="K90" s="27" t="str">
        <f aca="false">IF($J90="","",$J90*$I90)</f>
        <v/>
      </c>
      <c r="L90" s="28" t="str">
        <f aca="false">IF($J90="","",IF($J90&gt;0.05,"Win",IF($J90&lt;-0.05,"Loss","BE")))</f>
        <v/>
      </c>
    </row>
    <row r="91" customFormat="false" ht="15" hidden="false" customHeight="false" outlineLevel="0" collapsed="false">
      <c r="A91" s="22"/>
      <c r="B91" s="23"/>
      <c r="C91" s="23"/>
      <c r="D91" s="23"/>
      <c r="E91" s="23"/>
      <c r="F91" s="23"/>
      <c r="G91" s="23"/>
      <c r="H91" s="24"/>
      <c r="I91" s="25" t="str">
        <f aca="false">IF($E91="","",IF($H91="",Setup!$C$6*Setup!$C$8,Setup!$C$6*$H91))</f>
        <v/>
      </c>
      <c r="J91" s="26" t="str">
        <f aca="false">IF(OR($E91="",$F91="",$G91=""),"",IFERROR(IF($D91="Long",($G91-$E91)/($E91-$F91),($E91-$G91)/($F91-$E91)),""))</f>
        <v/>
      </c>
      <c r="K91" s="27" t="str">
        <f aca="false">IF($J91="","",$J91*$I91)</f>
        <v/>
      </c>
      <c r="L91" s="28" t="str">
        <f aca="false">IF($J91="","",IF($J91&gt;0.05,"Win",IF($J91&lt;-0.05,"Loss","BE")))</f>
        <v/>
      </c>
    </row>
    <row r="92" customFormat="false" ht="15" hidden="false" customHeight="false" outlineLevel="0" collapsed="false">
      <c r="A92" s="22"/>
      <c r="B92" s="23"/>
      <c r="C92" s="23"/>
      <c r="D92" s="23"/>
      <c r="E92" s="23"/>
      <c r="F92" s="23"/>
      <c r="G92" s="23"/>
      <c r="H92" s="24"/>
      <c r="I92" s="25" t="str">
        <f aca="false">IF($E92="","",IF($H92="",Setup!$C$6*Setup!$C$8,Setup!$C$6*$H92))</f>
        <v/>
      </c>
      <c r="J92" s="26" t="str">
        <f aca="false">IF(OR($E92="",$F92="",$G92=""),"",IFERROR(IF($D92="Long",($G92-$E92)/($E92-$F92),($E92-$G92)/($F92-$E92)),""))</f>
        <v/>
      </c>
      <c r="K92" s="27" t="str">
        <f aca="false">IF($J92="","",$J92*$I92)</f>
        <v/>
      </c>
      <c r="L92" s="28" t="str">
        <f aca="false">IF($J92="","",IF($J92&gt;0.05,"Win",IF($J92&lt;-0.05,"Loss","BE")))</f>
        <v/>
      </c>
    </row>
    <row r="93" customFormat="false" ht="15" hidden="false" customHeight="false" outlineLevel="0" collapsed="false">
      <c r="A93" s="22"/>
      <c r="B93" s="23"/>
      <c r="C93" s="23"/>
      <c r="D93" s="23"/>
      <c r="E93" s="23"/>
      <c r="F93" s="23"/>
      <c r="G93" s="23"/>
      <c r="H93" s="24"/>
      <c r="I93" s="25" t="str">
        <f aca="false">IF($E93="","",IF($H93="",Setup!$C$6*Setup!$C$8,Setup!$C$6*$H93))</f>
        <v/>
      </c>
      <c r="J93" s="26" t="str">
        <f aca="false">IF(OR($E93="",$F93="",$G93=""),"",IFERROR(IF($D93="Long",($G93-$E93)/($E93-$F93),($E93-$G93)/($F93-$E93)),""))</f>
        <v/>
      </c>
      <c r="K93" s="27" t="str">
        <f aca="false">IF($J93="","",$J93*$I93)</f>
        <v/>
      </c>
      <c r="L93" s="28" t="str">
        <f aca="false">IF($J93="","",IF($J93&gt;0.05,"Win",IF($J93&lt;-0.05,"Loss","BE")))</f>
        <v/>
      </c>
    </row>
    <row r="94" customFormat="false" ht="15" hidden="false" customHeight="false" outlineLevel="0" collapsed="false">
      <c r="A94" s="22"/>
      <c r="B94" s="23"/>
      <c r="C94" s="23"/>
      <c r="D94" s="23"/>
      <c r="E94" s="23"/>
      <c r="F94" s="23"/>
      <c r="G94" s="23"/>
      <c r="H94" s="24"/>
      <c r="I94" s="25" t="str">
        <f aca="false">IF($E94="","",IF($H94="",Setup!$C$6*Setup!$C$8,Setup!$C$6*$H94))</f>
        <v/>
      </c>
      <c r="J94" s="26" t="str">
        <f aca="false">IF(OR($E94="",$F94="",$G94=""),"",IFERROR(IF($D94="Long",($G94-$E94)/($E94-$F94),($E94-$G94)/($F94-$E94)),""))</f>
        <v/>
      </c>
      <c r="K94" s="27" t="str">
        <f aca="false">IF($J94="","",$J94*$I94)</f>
        <v/>
      </c>
      <c r="L94" s="28" t="str">
        <f aca="false">IF($J94="","",IF($J94&gt;0.05,"Win",IF($J94&lt;-0.05,"Loss","BE")))</f>
        <v/>
      </c>
    </row>
    <row r="95" customFormat="false" ht="15" hidden="false" customHeight="false" outlineLevel="0" collapsed="false">
      <c r="A95" s="22"/>
      <c r="B95" s="23"/>
      <c r="C95" s="23"/>
      <c r="D95" s="23"/>
      <c r="E95" s="23"/>
      <c r="F95" s="23"/>
      <c r="G95" s="23"/>
      <c r="H95" s="24"/>
      <c r="I95" s="25" t="str">
        <f aca="false">IF($E95="","",IF($H95="",Setup!$C$6*Setup!$C$8,Setup!$C$6*$H95))</f>
        <v/>
      </c>
      <c r="J95" s="26" t="str">
        <f aca="false">IF(OR($E95="",$F95="",$G95=""),"",IFERROR(IF($D95="Long",($G95-$E95)/($E95-$F95),($E95-$G95)/($F95-$E95)),""))</f>
        <v/>
      </c>
      <c r="K95" s="27" t="str">
        <f aca="false">IF($J95="","",$J95*$I95)</f>
        <v/>
      </c>
      <c r="L95" s="28" t="str">
        <f aca="false">IF($J95="","",IF($J95&gt;0.05,"Win",IF($J95&lt;-0.05,"Loss","BE")))</f>
        <v/>
      </c>
    </row>
    <row r="96" customFormat="false" ht="15" hidden="false" customHeight="false" outlineLevel="0" collapsed="false">
      <c r="A96" s="22"/>
      <c r="B96" s="23"/>
      <c r="C96" s="23"/>
      <c r="D96" s="23"/>
      <c r="E96" s="23"/>
      <c r="F96" s="23"/>
      <c r="G96" s="23"/>
      <c r="H96" s="24"/>
      <c r="I96" s="25" t="str">
        <f aca="false">IF($E96="","",IF($H96="",Setup!$C$6*Setup!$C$8,Setup!$C$6*$H96))</f>
        <v/>
      </c>
      <c r="J96" s="26" t="str">
        <f aca="false">IF(OR($E96="",$F96="",$G96=""),"",IFERROR(IF($D96="Long",($G96-$E96)/($E96-$F96),($E96-$G96)/($F96-$E96)),""))</f>
        <v/>
      </c>
      <c r="K96" s="27" t="str">
        <f aca="false">IF($J96="","",$J96*$I96)</f>
        <v/>
      </c>
      <c r="L96" s="28" t="str">
        <f aca="false">IF($J96="","",IF($J96&gt;0.05,"Win",IF($J96&lt;-0.05,"Loss","BE")))</f>
        <v/>
      </c>
    </row>
    <row r="97" customFormat="false" ht="15" hidden="false" customHeight="false" outlineLevel="0" collapsed="false">
      <c r="A97" s="22"/>
      <c r="B97" s="23"/>
      <c r="C97" s="23"/>
      <c r="D97" s="23"/>
      <c r="E97" s="23"/>
      <c r="F97" s="23"/>
      <c r="G97" s="23"/>
      <c r="H97" s="24"/>
      <c r="I97" s="25" t="str">
        <f aca="false">IF($E97="","",IF($H97="",Setup!$C$6*Setup!$C$8,Setup!$C$6*$H97))</f>
        <v/>
      </c>
      <c r="J97" s="26" t="str">
        <f aca="false">IF(OR($E97="",$F97="",$G97=""),"",IFERROR(IF($D97="Long",($G97-$E97)/($E97-$F97),($E97-$G97)/($F97-$E97)),""))</f>
        <v/>
      </c>
      <c r="K97" s="27" t="str">
        <f aca="false">IF($J97="","",$J97*$I97)</f>
        <v/>
      </c>
      <c r="L97" s="28" t="str">
        <f aca="false">IF($J97="","",IF($J97&gt;0.05,"Win",IF($J97&lt;-0.05,"Loss","BE")))</f>
        <v/>
      </c>
    </row>
    <row r="98" customFormat="false" ht="15" hidden="false" customHeight="false" outlineLevel="0" collapsed="false">
      <c r="A98" s="22"/>
      <c r="B98" s="23"/>
      <c r="C98" s="23"/>
      <c r="D98" s="23"/>
      <c r="E98" s="23"/>
      <c r="F98" s="23"/>
      <c r="G98" s="23"/>
      <c r="H98" s="24"/>
      <c r="I98" s="25" t="str">
        <f aca="false">IF($E98="","",IF($H98="",Setup!$C$6*Setup!$C$8,Setup!$C$6*$H98))</f>
        <v/>
      </c>
      <c r="J98" s="26" t="str">
        <f aca="false">IF(OR($E98="",$F98="",$G98=""),"",IFERROR(IF($D98="Long",($G98-$E98)/($E98-$F98),($E98-$G98)/($F98-$E98)),""))</f>
        <v/>
      </c>
      <c r="K98" s="27" t="str">
        <f aca="false">IF($J98="","",$J98*$I98)</f>
        <v/>
      </c>
      <c r="L98" s="28" t="str">
        <f aca="false">IF($J98="","",IF($J98&gt;0.05,"Win",IF($J98&lt;-0.05,"Loss","BE")))</f>
        <v/>
      </c>
    </row>
    <row r="99" customFormat="false" ht="15" hidden="false" customHeight="false" outlineLevel="0" collapsed="false">
      <c r="A99" s="22"/>
      <c r="B99" s="23"/>
      <c r="C99" s="23"/>
      <c r="D99" s="23"/>
      <c r="E99" s="23"/>
      <c r="F99" s="23"/>
      <c r="G99" s="23"/>
      <c r="H99" s="24"/>
      <c r="I99" s="25" t="str">
        <f aca="false">IF($E99="","",IF($H99="",Setup!$C$6*Setup!$C$8,Setup!$C$6*$H99))</f>
        <v/>
      </c>
      <c r="J99" s="26" t="str">
        <f aca="false">IF(OR($E99="",$F99="",$G99=""),"",IFERROR(IF($D99="Long",($G99-$E99)/($E99-$F99),($E99-$G99)/($F99-$E99)),""))</f>
        <v/>
      </c>
      <c r="K99" s="27" t="str">
        <f aca="false">IF($J99="","",$J99*$I99)</f>
        <v/>
      </c>
      <c r="L99" s="28" t="str">
        <f aca="false">IF($J99="","",IF($J99&gt;0.05,"Win",IF($J99&lt;-0.05,"Loss","BE")))</f>
        <v/>
      </c>
    </row>
    <row r="100" customFormat="false" ht="15" hidden="false" customHeight="false" outlineLevel="0" collapsed="false">
      <c r="A100" s="22"/>
      <c r="B100" s="23"/>
      <c r="C100" s="23"/>
      <c r="D100" s="23"/>
      <c r="E100" s="23"/>
      <c r="F100" s="23"/>
      <c r="G100" s="23"/>
      <c r="H100" s="24"/>
      <c r="I100" s="25" t="str">
        <f aca="false">IF($E100="","",IF($H100="",Setup!$C$6*Setup!$C$8,Setup!$C$6*$H100))</f>
        <v/>
      </c>
      <c r="J100" s="26" t="str">
        <f aca="false">IF(OR($E100="",$F100="",$G100=""),"",IFERROR(IF($D100="Long",($G100-$E100)/($E100-$F100),($E100-$G100)/($F100-$E100)),""))</f>
        <v/>
      </c>
      <c r="K100" s="27" t="str">
        <f aca="false">IF($J100="","",$J100*$I100)</f>
        <v/>
      </c>
      <c r="L100" s="28" t="str">
        <f aca="false">IF($J100="","",IF($J100&gt;0.05,"Win",IF($J100&lt;-0.05,"Loss","BE")))</f>
        <v/>
      </c>
    </row>
    <row r="101" customFormat="false" ht="15" hidden="false" customHeight="false" outlineLevel="0" collapsed="false">
      <c r="A101" s="22"/>
      <c r="B101" s="23"/>
      <c r="C101" s="23"/>
      <c r="D101" s="23"/>
      <c r="E101" s="23"/>
      <c r="F101" s="23"/>
      <c r="G101" s="23"/>
      <c r="H101" s="24"/>
      <c r="I101" s="25" t="str">
        <f aca="false">IF($E101="","",IF($H101="",Setup!$C$6*Setup!$C$8,Setup!$C$6*$H101))</f>
        <v/>
      </c>
      <c r="J101" s="26" t="str">
        <f aca="false">IF(OR($E101="",$F101="",$G101=""),"",IFERROR(IF($D101="Long",($G101-$E101)/($E101-$F101),($E101-$G101)/($F101-$E101)),""))</f>
        <v/>
      </c>
      <c r="K101" s="27" t="str">
        <f aca="false">IF($J101="","",$J101*$I101)</f>
        <v/>
      </c>
      <c r="L101" s="28" t="str">
        <f aca="false">IF($J101="","",IF($J101&gt;0.05,"Win",IF($J101&lt;-0.05,"Loss","BE")))</f>
        <v/>
      </c>
    </row>
    <row r="102" customFormat="false" ht="15" hidden="false" customHeight="false" outlineLevel="0" collapsed="false">
      <c r="A102" s="22"/>
      <c r="B102" s="23"/>
      <c r="C102" s="23"/>
      <c r="D102" s="23"/>
      <c r="E102" s="23"/>
      <c r="F102" s="23"/>
      <c r="G102" s="23"/>
      <c r="H102" s="24"/>
      <c r="I102" s="25" t="str">
        <f aca="false">IF($E102="","",IF($H102="",Setup!$C$6*Setup!$C$8,Setup!$C$6*$H102))</f>
        <v/>
      </c>
      <c r="J102" s="26" t="str">
        <f aca="false">IF(OR($E102="",$F102="",$G102=""),"",IFERROR(IF($D102="Long",($G102-$E102)/($E102-$F102),($E102-$G102)/($F102-$E102)),""))</f>
        <v/>
      </c>
      <c r="K102" s="27" t="str">
        <f aca="false">IF($J102="","",$J102*$I102)</f>
        <v/>
      </c>
      <c r="L102" s="28" t="str">
        <f aca="false">IF($J102="","",IF($J102&gt;0.05,"Win",IF($J102&lt;-0.05,"Loss","BE")))</f>
        <v/>
      </c>
    </row>
    <row r="103" customFormat="false" ht="15" hidden="false" customHeight="false" outlineLevel="0" collapsed="false">
      <c r="A103" s="22"/>
      <c r="B103" s="23"/>
      <c r="C103" s="23"/>
      <c r="D103" s="23"/>
      <c r="E103" s="23"/>
      <c r="F103" s="23"/>
      <c r="G103" s="23"/>
      <c r="H103" s="24"/>
      <c r="I103" s="25" t="str">
        <f aca="false">IF($E103="","",IF($H103="",Setup!$C$6*Setup!$C$8,Setup!$C$6*$H103))</f>
        <v/>
      </c>
      <c r="J103" s="26" t="str">
        <f aca="false">IF(OR($E103="",$F103="",$G103=""),"",IFERROR(IF($D103="Long",($G103-$E103)/($E103-$F103),($E103-$G103)/($F103-$E103)),""))</f>
        <v/>
      </c>
      <c r="K103" s="27" t="str">
        <f aca="false">IF($J103="","",$J103*$I103)</f>
        <v/>
      </c>
      <c r="L103" s="28" t="str">
        <f aca="false">IF($J103="","",IF($J103&gt;0.05,"Win",IF($J103&lt;-0.05,"Loss","BE")))</f>
        <v/>
      </c>
    </row>
    <row r="104" customFormat="false" ht="15" hidden="false" customHeight="false" outlineLevel="0" collapsed="false">
      <c r="A104" s="22"/>
      <c r="B104" s="23"/>
      <c r="C104" s="23"/>
      <c r="D104" s="23"/>
      <c r="E104" s="23"/>
      <c r="F104" s="23"/>
      <c r="G104" s="23"/>
      <c r="H104" s="24"/>
      <c r="I104" s="25" t="str">
        <f aca="false">IF($E104="","",IF($H104="",Setup!$C$6*Setup!$C$8,Setup!$C$6*$H104))</f>
        <v/>
      </c>
      <c r="J104" s="26" t="str">
        <f aca="false">IF(OR($E104="",$F104="",$G104=""),"",IFERROR(IF($D104="Long",($G104-$E104)/($E104-$F104),($E104-$G104)/($F104-$E104)),""))</f>
        <v/>
      </c>
      <c r="K104" s="27" t="str">
        <f aca="false">IF($J104="","",$J104*$I104)</f>
        <v/>
      </c>
      <c r="L104" s="28" t="str">
        <f aca="false">IF($J104="","",IF($J104&gt;0.05,"Win",IF($J104&lt;-0.05,"Loss","BE")))</f>
        <v/>
      </c>
    </row>
    <row r="105" customFormat="false" ht="15" hidden="false" customHeight="false" outlineLevel="0" collapsed="false">
      <c r="A105" s="22"/>
      <c r="B105" s="23"/>
      <c r="C105" s="23"/>
      <c r="D105" s="23"/>
      <c r="E105" s="23"/>
      <c r="F105" s="23"/>
      <c r="G105" s="23"/>
      <c r="H105" s="24"/>
      <c r="I105" s="25" t="str">
        <f aca="false">IF($E105="","",IF($H105="",Setup!$C$6*Setup!$C$8,Setup!$C$6*$H105))</f>
        <v/>
      </c>
      <c r="J105" s="26" t="str">
        <f aca="false">IF(OR($E105="",$F105="",$G105=""),"",IFERROR(IF($D105="Long",($G105-$E105)/($E105-$F105),($E105-$G105)/($F105-$E105)),""))</f>
        <v/>
      </c>
      <c r="K105" s="27" t="str">
        <f aca="false">IF($J105="","",$J105*$I105)</f>
        <v/>
      </c>
      <c r="L105" s="28" t="str">
        <f aca="false">IF($J105="","",IF($J105&gt;0.05,"Win",IF($J105&lt;-0.05,"Loss","BE")))</f>
        <v/>
      </c>
    </row>
    <row r="106" customFormat="false" ht="15" hidden="false" customHeight="false" outlineLevel="0" collapsed="false">
      <c r="A106" s="22"/>
      <c r="B106" s="23"/>
      <c r="C106" s="23"/>
      <c r="D106" s="23"/>
      <c r="E106" s="23"/>
      <c r="F106" s="23"/>
      <c r="G106" s="23"/>
      <c r="H106" s="24"/>
      <c r="I106" s="25" t="str">
        <f aca="false">IF($E106="","",IF($H106="",Setup!$C$6*Setup!$C$8,Setup!$C$6*$H106))</f>
        <v/>
      </c>
      <c r="J106" s="26" t="str">
        <f aca="false">IF(OR($E106="",$F106="",$G106=""),"",IFERROR(IF($D106="Long",($G106-$E106)/($E106-$F106),($E106-$G106)/($F106-$E106)),""))</f>
        <v/>
      </c>
      <c r="K106" s="27" t="str">
        <f aca="false">IF($J106="","",$J106*$I106)</f>
        <v/>
      </c>
      <c r="L106" s="28" t="str">
        <f aca="false">IF($J106="","",IF($J106&gt;0.05,"Win",IF($J106&lt;-0.05,"Loss","BE")))</f>
        <v/>
      </c>
    </row>
    <row r="107" customFormat="false" ht="15" hidden="false" customHeight="false" outlineLevel="0" collapsed="false">
      <c r="A107" s="22"/>
      <c r="B107" s="23"/>
      <c r="C107" s="23"/>
      <c r="D107" s="23"/>
      <c r="E107" s="23"/>
      <c r="F107" s="23"/>
      <c r="G107" s="23"/>
      <c r="H107" s="24"/>
      <c r="I107" s="25" t="str">
        <f aca="false">IF($E107="","",IF($H107="",Setup!$C$6*Setup!$C$8,Setup!$C$6*$H107))</f>
        <v/>
      </c>
      <c r="J107" s="26" t="str">
        <f aca="false">IF(OR($E107="",$F107="",$G107=""),"",IFERROR(IF($D107="Long",($G107-$E107)/($E107-$F107),($E107-$G107)/($F107-$E107)),""))</f>
        <v/>
      </c>
      <c r="K107" s="27" t="str">
        <f aca="false">IF($J107="","",$J107*$I107)</f>
        <v/>
      </c>
      <c r="L107" s="28" t="str">
        <f aca="false">IF($J107="","",IF($J107&gt;0.05,"Win",IF($J107&lt;-0.05,"Loss","BE")))</f>
        <v/>
      </c>
    </row>
    <row r="108" customFormat="false" ht="15" hidden="false" customHeight="false" outlineLevel="0" collapsed="false">
      <c r="A108" s="22"/>
      <c r="B108" s="23"/>
      <c r="C108" s="23"/>
      <c r="D108" s="23"/>
      <c r="E108" s="23"/>
      <c r="F108" s="23"/>
      <c r="G108" s="23"/>
      <c r="H108" s="24"/>
      <c r="I108" s="25" t="str">
        <f aca="false">IF($E108="","",IF($H108="",Setup!$C$6*Setup!$C$8,Setup!$C$6*$H108))</f>
        <v/>
      </c>
      <c r="J108" s="26" t="str">
        <f aca="false">IF(OR($E108="",$F108="",$G108=""),"",IFERROR(IF($D108="Long",($G108-$E108)/($E108-$F108),($E108-$G108)/($F108-$E108)),""))</f>
        <v/>
      </c>
      <c r="K108" s="27" t="str">
        <f aca="false">IF($J108="","",$J108*$I108)</f>
        <v/>
      </c>
      <c r="L108" s="28" t="str">
        <f aca="false">IF($J108="","",IF($J108&gt;0.05,"Win",IF($J108&lt;-0.05,"Loss","BE")))</f>
        <v/>
      </c>
    </row>
    <row r="109" customFormat="false" ht="15" hidden="false" customHeight="false" outlineLevel="0" collapsed="false">
      <c r="A109" s="22"/>
      <c r="B109" s="23"/>
      <c r="C109" s="23"/>
      <c r="D109" s="23"/>
      <c r="E109" s="23"/>
      <c r="F109" s="23"/>
      <c r="G109" s="23"/>
      <c r="H109" s="24"/>
      <c r="I109" s="25" t="str">
        <f aca="false">IF($E109="","",IF($H109="",Setup!$C$6*Setup!$C$8,Setup!$C$6*$H109))</f>
        <v/>
      </c>
      <c r="J109" s="26" t="str">
        <f aca="false">IF(OR($E109="",$F109="",$G109=""),"",IFERROR(IF($D109="Long",($G109-$E109)/($E109-$F109),($E109-$G109)/($F109-$E109)),""))</f>
        <v/>
      </c>
      <c r="K109" s="27" t="str">
        <f aca="false">IF($J109="","",$J109*$I109)</f>
        <v/>
      </c>
      <c r="L109" s="28" t="str">
        <f aca="false">IF($J109="","",IF($J109&gt;0.05,"Win",IF($J109&lt;-0.05,"Loss","BE")))</f>
        <v/>
      </c>
    </row>
    <row r="110" customFormat="false" ht="15" hidden="false" customHeight="false" outlineLevel="0" collapsed="false">
      <c r="A110" s="22"/>
      <c r="B110" s="23"/>
      <c r="C110" s="23"/>
      <c r="D110" s="23"/>
      <c r="E110" s="23"/>
      <c r="F110" s="23"/>
      <c r="G110" s="23"/>
      <c r="H110" s="24"/>
      <c r="I110" s="25" t="str">
        <f aca="false">IF($E110="","",IF($H110="",Setup!$C$6*Setup!$C$8,Setup!$C$6*$H110))</f>
        <v/>
      </c>
      <c r="J110" s="26" t="str">
        <f aca="false">IF(OR($E110="",$F110="",$G110=""),"",IFERROR(IF($D110="Long",($G110-$E110)/($E110-$F110),($E110-$G110)/($F110-$E110)),""))</f>
        <v/>
      </c>
      <c r="K110" s="27" t="str">
        <f aca="false">IF($J110="","",$J110*$I110)</f>
        <v/>
      </c>
      <c r="L110" s="28" t="str">
        <f aca="false">IF($J110="","",IF($J110&gt;0.05,"Win",IF($J110&lt;-0.05,"Loss","BE")))</f>
        <v/>
      </c>
    </row>
    <row r="111" customFormat="false" ht="15" hidden="false" customHeight="false" outlineLevel="0" collapsed="false">
      <c r="A111" s="22"/>
      <c r="B111" s="23"/>
      <c r="C111" s="23"/>
      <c r="D111" s="23"/>
      <c r="E111" s="23"/>
      <c r="F111" s="23"/>
      <c r="G111" s="23"/>
      <c r="H111" s="24"/>
      <c r="I111" s="25" t="str">
        <f aca="false">IF($E111="","",IF($H111="",Setup!$C$6*Setup!$C$8,Setup!$C$6*$H111))</f>
        <v/>
      </c>
      <c r="J111" s="26" t="str">
        <f aca="false">IF(OR($E111="",$F111="",$G111=""),"",IFERROR(IF($D111="Long",($G111-$E111)/($E111-$F111),($E111-$G111)/($F111-$E111)),""))</f>
        <v/>
      </c>
      <c r="K111" s="27" t="str">
        <f aca="false">IF($J111="","",$J111*$I111)</f>
        <v/>
      </c>
      <c r="L111" s="28" t="str">
        <f aca="false">IF($J111="","",IF($J111&gt;0.05,"Win",IF($J111&lt;-0.05,"Loss","BE")))</f>
        <v/>
      </c>
    </row>
    <row r="112" customFormat="false" ht="15" hidden="false" customHeight="false" outlineLevel="0" collapsed="false">
      <c r="A112" s="22"/>
      <c r="B112" s="23"/>
      <c r="C112" s="23"/>
      <c r="D112" s="23"/>
      <c r="E112" s="23"/>
      <c r="F112" s="23"/>
      <c r="G112" s="23"/>
      <c r="H112" s="24"/>
      <c r="I112" s="25" t="str">
        <f aca="false">IF($E112="","",IF($H112="",Setup!$C$6*Setup!$C$8,Setup!$C$6*$H112))</f>
        <v/>
      </c>
      <c r="J112" s="26" t="str">
        <f aca="false">IF(OR($E112="",$F112="",$G112=""),"",IFERROR(IF($D112="Long",($G112-$E112)/($E112-$F112),($E112-$G112)/($F112-$E112)),""))</f>
        <v/>
      </c>
      <c r="K112" s="27" t="str">
        <f aca="false">IF($J112="","",$J112*$I112)</f>
        <v/>
      </c>
      <c r="L112" s="28" t="str">
        <f aca="false">IF($J112="","",IF($J112&gt;0.05,"Win",IF($J112&lt;-0.05,"Loss","BE")))</f>
        <v/>
      </c>
    </row>
    <row r="113" customFormat="false" ht="15" hidden="false" customHeight="false" outlineLevel="0" collapsed="false">
      <c r="A113" s="22"/>
      <c r="B113" s="23"/>
      <c r="C113" s="23"/>
      <c r="D113" s="23"/>
      <c r="E113" s="23"/>
      <c r="F113" s="23"/>
      <c r="G113" s="23"/>
      <c r="H113" s="24"/>
      <c r="I113" s="25" t="str">
        <f aca="false">IF($E113="","",IF($H113="",Setup!$C$6*Setup!$C$8,Setup!$C$6*$H113))</f>
        <v/>
      </c>
      <c r="J113" s="26" t="str">
        <f aca="false">IF(OR($E113="",$F113="",$G113=""),"",IFERROR(IF($D113="Long",($G113-$E113)/($E113-$F113),($E113-$G113)/($F113-$E113)),""))</f>
        <v/>
      </c>
      <c r="K113" s="27" t="str">
        <f aca="false">IF($J113="","",$J113*$I113)</f>
        <v/>
      </c>
      <c r="L113" s="28" t="str">
        <f aca="false">IF($J113="","",IF($J113&gt;0.05,"Win",IF($J113&lt;-0.05,"Loss","BE")))</f>
        <v/>
      </c>
    </row>
    <row r="114" customFormat="false" ht="15" hidden="false" customHeight="false" outlineLevel="0" collapsed="false">
      <c r="A114" s="22"/>
      <c r="B114" s="23"/>
      <c r="C114" s="23"/>
      <c r="D114" s="23"/>
      <c r="E114" s="23"/>
      <c r="F114" s="23"/>
      <c r="G114" s="23"/>
      <c r="H114" s="24"/>
      <c r="I114" s="25" t="str">
        <f aca="false">IF($E114="","",IF($H114="",Setup!$C$6*Setup!$C$8,Setup!$C$6*$H114))</f>
        <v/>
      </c>
      <c r="J114" s="26" t="str">
        <f aca="false">IF(OR($E114="",$F114="",$G114=""),"",IFERROR(IF($D114="Long",($G114-$E114)/($E114-$F114),($E114-$G114)/($F114-$E114)),""))</f>
        <v/>
      </c>
      <c r="K114" s="27" t="str">
        <f aca="false">IF($J114="","",$J114*$I114)</f>
        <v/>
      </c>
      <c r="L114" s="28" t="str">
        <f aca="false">IF($J114="","",IF($J114&gt;0.05,"Win",IF($J114&lt;-0.05,"Loss","BE")))</f>
        <v/>
      </c>
    </row>
    <row r="115" customFormat="false" ht="15" hidden="false" customHeight="false" outlineLevel="0" collapsed="false">
      <c r="A115" s="22"/>
      <c r="B115" s="23"/>
      <c r="C115" s="23"/>
      <c r="D115" s="23"/>
      <c r="E115" s="23"/>
      <c r="F115" s="23"/>
      <c r="G115" s="23"/>
      <c r="H115" s="24"/>
      <c r="I115" s="25" t="str">
        <f aca="false">IF($E115="","",IF($H115="",Setup!$C$6*Setup!$C$8,Setup!$C$6*$H115))</f>
        <v/>
      </c>
      <c r="J115" s="26" t="str">
        <f aca="false">IF(OR($E115="",$F115="",$G115=""),"",IFERROR(IF($D115="Long",($G115-$E115)/($E115-$F115),($E115-$G115)/($F115-$E115)),""))</f>
        <v/>
      </c>
      <c r="K115" s="27" t="str">
        <f aca="false">IF($J115="","",$J115*$I115)</f>
        <v/>
      </c>
      <c r="L115" s="28" t="str">
        <f aca="false">IF($J115="","",IF($J115&gt;0.05,"Win",IF($J115&lt;-0.05,"Loss","BE")))</f>
        <v/>
      </c>
    </row>
    <row r="116" customFormat="false" ht="15" hidden="false" customHeight="false" outlineLevel="0" collapsed="false">
      <c r="A116" s="22"/>
      <c r="B116" s="23"/>
      <c r="C116" s="23"/>
      <c r="D116" s="23"/>
      <c r="E116" s="23"/>
      <c r="F116" s="23"/>
      <c r="G116" s="23"/>
      <c r="H116" s="24"/>
      <c r="I116" s="25" t="str">
        <f aca="false">IF($E116="","",IF($H116="",Setup!$C$6*Setup!$C$8,Setup!$C$6*$H116))</f>
        <v/>
      </c>
      <c r="J116" s="26" t="str">
        <f aca="false">IF(OR($E116="",$F116="",$G116=""),"",IFERROR(IF($D116="Long",($G116-$E116)/($E116-$F116),($E116-$G116)/($F116-$E116)),""))</f>
        <v/>
      </c>
      <c r="K116" s="27" t="str">
        <f aca="false">IF($J116="","",$J116*$I116)</f>
        <v/>
      </c>
      <c r="L116" s="28" t="str">
        <f aca="false">IF($J116="","",IF($J116&gt;0.05,"Win",IF($J116&lt;-0.05,"Loss","BE")))</f>
        <v/>
      </c>
    </row>
    <row r="117" customFormat="false" ht="15" hidden="false" customHeight="false" outlineLevel="0" collapsed="false">
      <c r="A117" s="22"/>
      <c r="B117" s="23"/>
      <c r="C117" s="23"/>
      <c r="D117" s="23"/>
      <c r="E117" s="23"/>
      <c r="F117" s="23"/>
      <c r="G117" s="23"/>
      <c r="H117" s="24"/>
      <c r="I117" s="25" t="str">
        <f aca="false">IF($E117="","",IF($H117="",Setup!$C$6*Setup!$C$8,Setup!$C$6*$H117))</f>
        <v/>
      </c>
      <c r="J117" s="26" t="str">
        <f aca="false">IF(OR($E117="",$F117="",$G117=""),"",IFERROR(IF($D117="Long",($G117-$E117)/($E117-$F117),($E117-$G117)/($F117-$E117)),""))</f>
        <v/>
      </c>
      <c r="K117" s="27" t="str">
        <f aca="false">IF($J117="","",$J117*$I117)</f>
        <v/>
      </c>
      <c r="L117" s="28" t="str">
        <f aca="false">IF($J117="","",IF($J117&gt;0.05,"Win",IF($J117&lt;-0.05,"Loss","BE")))</f>
        <v/>
      </c>
    </row>
    <row r="118" customFormat="false" ht="15" hidden="false" customHeight="false" outlineLevel="0" collapsed="false">
      <c r="A118" s="22"/>
      <c r="B118" s="23"/>
      <c r="C118" s="23"/>
      <c r="D118" s="23"/>
      <c r="E118" s="23"/>
      <c r="F118" s="23"/>
      <c r="G118" s="23"/>
      <c r="H118" s="24"/>
      <c r="I118" s="25" t="str">
        <f aca="false">IF($E118="","",IF($H118="",Setup!$C$6*Setup!$C$8,Setup!$C$6*$H118))</f>
        <v/>
      </c>
      <c r="J118" s="26" t="str">
        <f aca="false">IF(OR($E118="",$F118="",$G118=""),"",IFERROR(IF($D118="Long",($G118-$E118)/($E118-$F118),($E118-$G118)/($F118-$E118)),""))</f>
        <v/>
      </c>
      <c r="K118" s="27" t="str">
        <f aca="false">IF($J118="","",$J118*$I118)</f>
        <v/>
      </c>
      <c r="L118" s="28" t="str">
        <f aca="false">IF($J118="","",IF($J118&gt;0.05,"Win",IF($J118&lt;-0.05,"Loss","BE")))</f>
        <v/>
      </c>
    </row>
    <row r="119" customFormat="false" ht="15" hidden="false" customHeight="false" outlineLevel="0" collapsed="false">
      <c r="A119" s="22"/>
      <c r="B119" s="23"/>
      <c r="C119" s="23"/>
      <c r="D119" s="23"/>
      <c r="E119" s="23"/>
      <c r="F119" s="23"/>
      <c r="G119" s="23"/>
      <c r="H119" s="24"/>
      <c r="I119" s="25" t="str">
        <f aca="false">IF($E119="","",IF($H119="",Setup!$C$6*Setup!$C$8,Setup!$C$6*$H119))</f>
        <v/>
      </c>
      <c r="J119" s="26" t="str">
        <f aca="false">IF(OR($E119="",$F119="",$G119=""),"",IFERROR(IF($D119="Long",($G119-$E119)/($E119-$F119),($E119-$G119)/($F119-$E119)),""))</f>
        <v/>
      </c>
      <c r="K119" s="27" t="str">
        <f aca="false">IF($J119="","",$J119*$I119)</f>
        <v/>
      </c>
      <c r="L119" s="28" t="str">
        <f aca="false">IF($J119="","",IF($J119&gt;0.05,"Win",IF($J119&lt;-0.05,"Loss","BE")))</f>
        <v/>
      </c>
    </row>
    <row r="120" customFormat="false" ht="15" hidden="false" customHeight="false" outlineLevel="0" collapsed="false">
      <c r="A120" s="22"/>
      <c r="B120" s="23"/>
      <c r="C120" s="23"/>
      <c r="D120" s="23"/>
      <c r="E120" s="23"/>
      <c r="F120" s="23"/>
      <c r="G120" s="23"/>
      <c r="H120" s="24"/>
      <c r="I120" s="25" t="str">
        <f aca="false">IF($E120="","",IF($H120="",Setup!$C$6*Setup!$C$8,Setup!$C$6*$H120))</f>
        <v/>
      </c>
      <c r="J120" s="26" t="str">
        <f aca="false">IF(OR($E120="",$F120="",$G120=""),"",IFERROR(IF($D120="Long",($G120-$E120)/($E120-$F120),($E120-$G120)/($F120-$E120)),""))</f>
        <v/>
      </c>
      <c r="K120" s="27" t="str">
        <f aca="false">IF($J120="","",$J120*$I120)</f>
        <v/>
      </c>
      <c r="L120" s="28" t="str">
        <f aca="false">IF($J120="","",IF($J120&gt;0.05,"Win",IF($J120&lt;-0.05,"Loss","BE")))</f>
        <v/>
      </c>
    </row>
    <row r="121" customFormat="false" ht="15" hidden="false" customHeight="false" outlineLevel="0" collapsed="false">
      <c r="A121" s="22"/>
      <c r="B121" s="23"/>
      <c r="C121" s="23"/>
      <c r="D121" s="23"/>
      <c r="E121" s="23"/>
      <c r="F121" s="23"/>
      <c r="G121" s="23"/>
      <c r="H121" s="24"/>
      <c r="I121" s="25" t="str">
        <f aca="false">IF($E121="","",IF($H121="",Setup!$C$6*Setup!$C$8,Setup!$C$6*$H121))</f>
        <v/>
      </c>
      <c r="J121" s="26" t="str">
        <f aca="false">IF(OR($E121="",$F121="",$G121=""),"",IFERROR(IF($D121="Long",($G121-$E121)/($E121-$F121),($E121-$G121)/($F121-$E121)),""))</f>
        <v/>
      </c>
      <c r="K121" s="27" t="str">
        <f aca="false">IF($J121="","",$J121*$I121)</f>
        <v/>
      </c>
      <c r="L121" s="28" t="str">
        <f aca="false">IF($J121="","",IF($J121&gt;0.05,"Win",IF($J121&lt;-0.05,"Loss","BE")))</f>
        <v/>
      </c>
    </row>
    <row r="122" customFormat="false" ht="15" hidden="false" customHeight="false" outlineLevel="0" collapsed="false">
      <c r="A122" s="22"/>
      <c r="B122" s="23"/>
      <c r="C122" s="23"/>
      <c r="D122" s="23"/>
      <c r="E122" s="23"/>
      <c r="F122" s="23"/>
      <c r="G122" s="23"/>
      <c r="H122" s="24"/>
      <c r="I122" s="25" t="str">
        <f aca="false">IF($E122="","",IF($H122="",Setup!$C$6*Setup!$C$8,Setup!$C$6*$H122))</f>
        <v/>
      </c>
      <c r="J122" s="26" t="str">
        <f aca="false">IF(OR($E122="",$F122="",$G122=""),"",IFERROR(IF($D122="Long",($G122-$E122)/($E122-$F122),($E122-$G122)/($F122-$E122)),""))</f>
        <v/>
      </c>
      <c r="K122" s="27" t="str">
        <f aca="false">IF($J122="","",$J122*$I122)</f>
        <v/>
      </c>
      <c r="L122" s="28" t="str">
        <f aca="false">IF($J122="","",IF($J122&gt;0.05,"Win",IF($J122&lt;-0.05,"Loss","BE")))</f>
        <v/>
      </c>
    </row>
    <row r="123" customFormat="false" ht="15" hidden="false" customHeight="false" outlineLevel="0" collapsed="false">
      <c r="A123" s="22"/>
      <c r="B123" s="23"/>
      <c r="C123" s="23"/>
      <c r="D123" s="23"/>
      <c r="E123" s="23"/>
      <c r="F123" s="23"/>
      <c r="G123" s="23"/>
      <c r="H123" s="24"/>
      <c r="I123" s="25" t="str">
        <f aca="false">IF($E123="","",IF($H123="",Setup!$C$6*Setup!$C$8,Setup!$C$6*$H123))</f>
        <v/>
      </c>
      <c r="J123" s="26" t="str">
        <f aca="false">IF(OR($E123="",$F123="",$G123=""),"",IFERROR(IF($D123="Long",($G123-$E123)/($E123-$F123),($E123-$G123)/($F123-$E123)),""))</f>
        <v/>
      </c>
      <c r="K123" s="27" t="str">
        <f aca="false">IF($J123="","",$J123*$I123)</f>
        <v/>
      </c>
      <c r="L123" s="28" t="str">
        <f aca="false">IF($J123="","",IF($J123&gt;0.05,"Win",IF($J123&lt;-0.05,"Loss","BE")))</f>
        <v/>
      </c>
    </row>
    <row r="124" customFormat="false" ht="15" hidden="false" customHeight="false" outlineLevel="0" collapsed="false">
      <c r="A124" s="22"/>
      <c r="B124" s="23"/>
      <c r="C124" s="23"/>
      <c r="D124" s="23"/>
      <c r="E124" s="23"/>
      <c r="F124" s="23"/>
      <c r="G124" s="23"/>
      <c r="H124" s="24"/>
      <c r="I124" s="25" t="str">
        <f aca="false">IF($E124="","",IF($H124="",Setup!$C$6*Setup!$C$8,Setup!$C$6*$H124))</f>
        <v/>
      </c>
      <c r="J124" s="26" t="str">
        <f aca="false">IF(OR($E124="",$F124="",$G124=""),"",IFERROR(IF($D124="Long",($G124-$E124)/($E124-$F124),($E124-$G124)/($F124-$E124)),""))</f>
        <v/>
      </c>
      <c r="K124" s="27" t="str">
        <f aca="false">IF($J124="","",$J124*$I124)</f>
        <v/>
      </c>
      <c r="L124" s="28" t="str">
        <f aca="false">IF($J124="","",IF($J124&gt;0.05,"Win",IF($J124&lt;-0.05,"Loss","BE")))</f>
        <v/>
      </c>
    </row>
    <row r="125" customFormat="false" ht="15" hidden="false" customHeight="false" outlineLevel="0" collapsed="false">
      <c r="A125" s="22"/>
      <c r="B125" s="23"/>
      <c r="C125" s="23"/>
      <c r="D125" s="23"/>
      <c r="E125" s="23"/>
      <c r="F125" s="23"/>
      <c r="G125" s="23"/>
      <c r="H125" s="24"/>
      <c r="I125" s="25" t="str">
        <f aca="false">IF($E125="","",IF($H125="",Setup!$C$6*Setup!$C$8,Setup!$C$6*$H125))</f>
        <v/>
      </c>
      <c r="J125" s="26" t="str">
        <f aca="false">IF(OR($E125="",$F125="",$G125=""),"",IFERROR(IF($D125="Long",($G125-$E125)/($E125-$F125),($E125-$G125)/($F125-$E125)),""))</f>
        <v/>
      </c>
      <c r="K125" s="27" t="str">
        <f aca="false">IF($J125="","",$J125*$I125)</f>
        <v/>
      </c>
      <c r="L125" s="28" t="str">
        <f aca="false">IF($J125="","",IF($J125&gt;0.05,"Win",IF($J125&lt;-0.05,"Loss","BE")))</f>
        <v/>
      </c>
    </row>
    <row r="126" customFormat="false" ht="15" hidden="false" customHeight="false" outlineLevel="0" collapsed="false">
      <c r="A126" s="22"/>
      <c r="B126" s="23"/>
      <c r="C126" s="23"/>
      <c r="D126" s="23"/>
      <c r="E126" s="23"/>
      <c r="F126" s="23"/>
      <c r="G126" s="23"/>
      <c r="H126" s="24"/>
      <c r="I126" s="25" t="str">
        <f aca="false">IF($E126="","",IF($H126="",Setup!$C$6*Setup!$C$8,Setup!$C$6*$H126))</f>
        <v/>
      </c>
      <c r="J126" s="26" t="str">
        <f aca="false">IF(OR($E126="",$F126="",$G126=""),"",IFERROR(IF($D126="Long",($G126-$E126)/($E126-$F126),($E126-$G126)/($F126-$E126)),""))</f>
        <v/>
      </c>
      <c r="K126" s="27" t="str">
        <f aca="false">IF($J126="","",$J126*$I126)</f>
        <v/>
      </c>
      <c r="L126" s="28" t="str">
        <f aca="false">IF($J126="","",IF($J126&gt;0.05,"Win",IF($J126&lt;-0.05,"Loss","BE")))</f>
        <v/>
      </c>
    </row>
    <row r="127" customFormat="false" ht="15" hidden="false" customHeight="false" outlineLevel="0" collapsed="false">
      <c r="A127" s="22"/>
      <c r="B127" s="23"/>
      <c r="C127" s="23"/>
      <c r="D127" s="23"/>
      <c r="E127" s="23"/>
      <c r="F127" s="23"/>
      <c r="G127" s="23"/>
      <c r="H127" s="24"/>
      <c r="I127" s="25" t="str">
        <f aca="false">IF($E127="","",IF($H127="",Setup!$C$6*Setup!$C$8,Setup!$C$6*$H127))</f>
        <v/>
      </c>
      <c r="J127" s="26" t="str">
        <f aca="false">IF(OR($E127="",$F127="",$G127=""),"",IFERROR(IF($D127="Long",($G127-$E127)/($E127-$F127),($E127-$G127)/($F127-$E127)),""))</f>
        <v/>
      </c>
      <c r="K127" s="27" t="str">
        <f aca="false">IF($J127="","",$J127*$I127)</f>
        <v/>
      </c>
      <c r="L127" s="28" t="str">
        <f aca="false">IF($J127="","",IF($J127&gt;0.05,"Win",IF($J127&lt;-0.05,"Loss","BE")))</f>
        <v/>
      </c>
    </row>
    <row r="128" customFormat="false" ht="15" hidden="false" customHeight="false" outlineLevel="0" collapsed="false">
      <c r="A128" s="22"/>
      <c r="B128" s="23"/>
      <c r="C128" s="23"/>
      <c r="D128" s="23"/>
      <c r="E128" s="23"/>
      <c r="F128" s="23"/>
      <c r="G128" s="23"/>
      <c r="H128" s="24"/>
      <c r="I128" s="25" t="str">
        <f aca="false">IF($E128="","",IF($H128="",Setup!$C$6*Setup!$C$8,Setup!$C$6*$H128))</f>
        <v/>
      </c>
      <c r="J128" s="26" t="str">
        <f aca="false">IF(OR($E128="",$F128="",$G128=""),"",IFERROR(IF($D128="Long",($G128-$E128)/($E128-$F128),($E128-$G128)/($F128-$E128)),""))</f>
        <v/>
      </c>
      <c r="K128" s="27" t="str">
        <f aca="false">IF($J128="","",$J128*$I128)</f>
        <v/>
      </c>
      <c r="L128" s="28" t="str">
        <f aca="false">IF($J128="","",IF($J128&gt;0.05,"Win",IF($J128&lt;-0.05,"Loss","BE")))</f>
        <v/>
      </c>
    </row>
    <row r="129" customFormat="false" ht="15" hidden="false" customHeight="false" outlineLevel="0" collapsed="false">
      <c r="A129" s="22"/>
      <c r="B129" s="23"/>
      <c r="C129" s="23"/>
      <c r="D129" s="23"/>
      <c r="E129" s="23"/>
      <c r="F129" s="23"/>
      <c r="G129" s="23"/>
      <c r="H129" s="24"/>
      <c r="I129" s="25" t="str">
        <f aca="false">IF($E129="","",IF($H129="",Setup!$C$6*Setup!$C$8,Setup!$C$6*$H129))</f>
        <v/>
      </c>
      <c r="J129" s="26" t="str">
        <f aca="false">IF(OR($E129="",$F129="",$G129=""),"",IFERROR(IF($D129="Long",($G129-$E129)/($E129-$F129),($E129-$G129)/($F129-$E129)),""))</f>
        <v/>
      </c>
      <c r="K129" s="27" t="str">
        <f aca="false">IF($J129="","",$J129*$I129)</f>
        <v/>
      </c>
      <c r="L129" s="28" t="str">
        <f aca="false">IF($J129="","",IF($J129&gt;0.05,"Win",IF($J129&lt;-0.05,"Loss","BE")))</f>
        <v/>
      </c>
    </row>
    <row r="130" customFormat="false" ht="15" hidden="false" customHeight="false" outlineLevel="0" collapsed="false">
      <c r="A130" s="22"/>
      <c r="B130" s="23"/>
      <c r="C130" s="23"/>
      <c r="D130" s="23"/>
      <c r="E130" s="23"/>
      <c r="F130" s="23"/>
      <c r="G130" s="23"/>
      <c r="H130" s="24"/>
      <c r="I130" s="25" t="str">
        <f aca="false">IF($E130="","",IF($H130="",Setup!$C$6*Setup!$C$8,Setup!$C$6*$H130))</f>
        <v/>
      </c>
      <c r="J130" s="26" t="str">
        <f aca="false">IF(OR($E130="",$F130="",$G130=""),"",IFERROR(IF($D130="Long",($G130-$E130)/($E130-$F130),($E130-$G130)/($F130-$E130)),""))</f>
        <v/>
      </c>
      <c r="K130" s="27" t="str">
        <f aca="false">IF($J130="","",$J130*$I130)</f>
        <v/>
      </c>
      <c r="L130" s="28" t="str">
        <f aca="false">IF($J130="","",IF($J130&gt;0.05,"Win",IF($J130&lt;-0.05,"Loss","BE")))</f>
        <v/>
      </c>
    </row>
    <row r="131" customFormat="false" ht="15" hidden="false" customHeight="false" outlineLevel="0" collapsed="false">
      <c r="A131" s="22"/>
      <c r="B131" s="23"/>
      <c r="C131" s="23"/>
      <c r="D131" s="23"/>
      <c r="E131" s="23"/>
      <c r="F131" s="23"/>
      <c r="G131" s="23"/>
      <c r="H131" s="24"/>
      <c r="I131" s="25" t="str">
        <f aca="false">IF($E131="","",IF($H131="",Setup!$C$6*Setup!$C$8,Setup!$C$6*$H131))</f>
        <v/>
      </c>
      <c r="J131" s="26" t="str">
        <f aca="false">IF(OR($E131="",$F131="",$G131=""),"",IFERROR(IF($D131="Long",($G131-$E131)/($E131-$F131),($E131-$G131)/($F131-$E131)),""))</f>
        <v/>
      </c>
      <c r="K131" s="27" t="str">
        <f aca="false">IF($J131="","",$J131*$I131)</f>
        <v/>
      </c>
      <c r="L131" s="28" t="str">
        <f aca="false">IF($J131="","",IF($J131&gt;0.05,"Win",IF($J131&lt;-0.05,"Loss","BE")))</f>
        <v/>
      </c>
    </row>
    <row r="132" customFormat="false" ht="15" hidden="false" customHeight="false" outlineLevel="0" collapsed="false">
      <c r="A132" s="22"/>
      <c r="B132" s="23"/>
      <c r="C132" s="23"/>
      <c r="D132" s="23"/>
      <c r="E132" s="23"/>
      <c r="F132" s="23"/>
      <c r="G132" s="23"/>
      <c r="H132" s="24"/>
      <c r="I132" s="25" t="str">
        <f aca="false">IF($E132="","",IF($H132="",Setup!$C$6*Setup!$C$8,Setup!$C$6*$H132))</f>
        <v/>
      </c>
      <c r="J132" s="26" t="str">
        <f aca="false">IF(OR($E132="",$F132="",$G132=""),"",IFERROR(IF($D132="Long",($G132-$E132)/($E132-$F132),($E132-$G132)/($F132-$E132)),""))</f>
        <v/>
      </c>
      <c r="K132" s="27" t="str">
        <f aca="false">IF($J132="","",$J132*$I132)</f>
        <v/>
      </c>
      <c r="L132" s="28" t="str">
        <f aca="false">IF($J132="","",IF($J132&gt;0.05,"Win",IF($J132&lt;-0.05,"Loss","BE")))</f>
        <v/>
      </c>
    </row>
    <row r="133" customFormat="false" ht="15" hidden="false" customHeight="false" outlineLevel="0" collapsed="false">
      <c r="A133" s="22"/>
      <c r="B133" s="23"/>
      <c r="C133" s="23"/>
      <c r="D133" s="23"/>
      <c r="E133" s="23"/>
      <c r="F133" s="23"/>
      <c r="G133" s="23"/>
      <c r="H133" s="24"/>
      <c r="I133" s="25" t="str">
        <f aca="false">IF($E133="","",IF($H133="",Setup!$C$6*Setup!$C$8,Setup!$C$6*$H133))</f>
        <v/>
      </c>
      <c r="J133" s="26" t="str">
        <f aca="false">IF(OR($E133="",$F133="",$G133=""),"",IFERROR(IF($D133="Long",($G133-$E133)/($E133-$F133),($E133-$G133)/($F133-$E133)),""))</f>
        <v/>
      </c>
      <c r="K133" s="27" t="str">
        <f aca="false">IF($J133="","",$J133*$I133)</f>
        <v/>
      </c>
      <c r="L133" s="28" t="str">
        <f aca="false">IF($J133="","",IF($J133&gt;0.05,"Win",IF($J133&lt;-0.05,"Loss","BE")))</f>
        <v/>
      </c>
    </row>
    <row r="134" customFormat="false" ht="15" hidden="false" customHeight="false" outlineLevel="0" collapsed="false">
      <c r="A134" s="22"/>
      <c r="B134" s="23"/>
      <c r="C134" s="23"/>
      <c r="D134" s="23"/>
      <c r="E134" s="23"/>
      <c r="F134" s="23"/>
      <c r="G134" s="23"/>
      <c r="H134" s="24"/>
      <c r="I134" s="25" t="str">
        <f aca="false">IF($E134="","",IF($H134="",Setup!$C$6*Setup!$C$8,Setup!$C$6*$H134))</f>
        <v/>
      </c>
      <c r="J134" s="26" t="str">
        <f aca="false">IF(OR($E134="",$F134="",$G134=""),"",IFERROR(IF($D134="Long",($G134-$E134)/($E134-$F134),($E134-$G134)/($F134-$E134)),""))</f>
        <v/>
      </c>
      <c r="K134" s="27" t="str">
        <f aca="false">IF($J134="","",$J134*$I134)</f>
        <v/>
      </c>
      <c r="L134" s="28" t="str">
        <f aca="false">IF($J134="","",IF($J134&gt;0.05,"Win",IF($J134&lt;-0.05,"Loss","BE")))</f>
        <v/>
      </c>
    </row>
    <row r="135" customFormat="false" ht="15" hidden="false" customHeight="false" outlineLevel="0" collapsed="false">
      <c r="A135" s="22"/>
      <c r="B135" s="23"/>
      <c r="C135" s="23"/>
      <c r="D135" s="23"/>
      <c r="E135" s="23"/>
      <c r="F135" s="23"/>
      <c r="G135" s="23"/>
      <c r="H135" s="24"/>
      <c r="I135" s="25" t="str">
        <f aca="false">IF($E135="","",IF($H135="",Setup!$C$6*Setup!$C$8,Setup!$C$6*$H135))</f>
        <v/>
      </c>
      <c r="J135" s="26" t="str">
        <f aca="false">IF(OR($E135="",$F135="",$G135=""),"",IFERROR(IF($D135="Long",($G135-$E135)/($E135-$F135),($E135-$G135)/($F135-$E135)),""))</f>
        <v/>
      </c>
      <c r="K135" s="27" t="str">
        <f aca="false">IF($J135="","",$J135*$I135)</f>
        <v/>
      </c>
      <c r="L135" s="28" t="str">
        <f aca="false">IF($J135="","",IF($J135&gt;0.05,"Win",IF($J135&lt;-0.05,"Loss","BE")))</f>
        <v/>
      </c>
    </row>
    <row r="136" customFormat="false" ht="15" hidden="false" customHeight="false" outlineLevel="0" collapsed="false">
      <c r="A136" s="22"/>
      <c r="B136" s="23"/>
      <c r="C136" s="23"/>
      <c r="D136" s="23"/>
      <c r="E136" s="23"/>
      <c r="F136" s="23"/>
      <c r="G136" s="23"/>
      <c r="H136" s="24"/>
      <c r="I136" s="25" t="str">
        <f aca="false">IF($E136="","",IF($H136="",Setup!$C$6*Setup!$C$8,Setup!$C$6*$H136))</f>
        <v/>
      </c>
      <c r="J136" s="26" t="str">
        <f aca="false">IF(OR($E136="",$F136="",$G136=""),"",IFERROR(IF($D136="Long",($G136-$E136)/($E136-$F136),($E136-$G136)/($F136-$E136)),""))</f>
        <v/>
      </c>
      <c r="K136" s="27" t="str">
        <f aca="false">IF($J136="","",$J136*$I136)</f>
        <v/>
      </c>
      <c r="L136" s="28" t="str">
        <f aca="false">IF($J136="","",IF($J136&gt;0.05,"Win",IF($J136&lt;-0.05,"Loss","BE")))</f>
        <v/>
      </c>
    </row>
    <row r="137" customFormat="false" ht="15" hidden="false" customHeight="false" outlineLevel="0" collapsed="false">
      <c r="A137" s="22"/>
      <c r="B137" s="23"/>
      <c r="C137" s="23"/>
      <c r="D137" s="23"/>
      <c r="E137" s="23"/>
      <c r="F137" s="23"/>
      <c r="G137" s="23"/>
      <c r="H137" s="24"/>
      <c r="I137" s="25" t="str">
        <f aca="false">IF($E137="","",IF($H137="",Setup!$C$6*Setup!$C$8,Setup!$C$6*$H137))</f>
        <v/>
      </c>
      <c r="J137" s="26" t="str">
        <f aca="false">IF(OR($E137="",$F137="",$G137=""),"",IFERROR(IF($D137="Long",($G137-$E137)/($E137-$F137),($E137-$G137)/($F137-$E137)),""))</f>
        <v/>
      </c>
      <c r="K137" s="27" t="str">
        <f aca="false">IF($J137="","",$J137*$I137)</f>
        <v/>
      </c>
      <c r="L137" s="28" t="str">
        <f aca="false">IF($J137="","",IF($J137&gt;0.05,"Win",IF($J137&lt;-0.05,"Loss","BE")))</f>
        <v/>
      </c>
    </row>
    <row r="138" customFormat="false" ht="15" hidden="false" customHeight="false" outlineLevel="0" collapsed="false">
      <c r="A138" s="22"/>
      <c r="B138" s="23"/>
      <c r="C138" s="23"/>
      <c r="D138" s="23"/>
      <c r="E138" s="23"/>
      <c r="F138" s="23"/>
      <c r="G138" s="23"/>
      <c r="H138" s="24"/>
      <c r="I138" s="25" t="str">
        <f aca="false">IF($E138="","",IF($H138="",Setup!$C$6*Setup!$C$8,Setup!$C$6*$H138))</f>
        <v/>
      </c>
      <c r="J138" s="26" t="str">
        <f aca="false">IF(OR($E138="",$F138="",$G138=""),"",IFERROR(IF($D138="Long",($G138-$E138)/($E138-$F138),($E138-$G138)/($F138-$E138)),""))</f>
        <v/>
      </c>
      <c r="K138" s="27" t="str">
        <f aca="false">IF($J138="","",$J138*$I138)</f>
        <v/>
      </c>
      <c r="L138" s="28" t="str">
        <f aca="false">IF($J138="","",IF($J138&gt;0.05,"Win",IF($J138&lt;-0.05,"Loss","BE")))</f>
        <v/>
      </c>
    </row>
    <row r="139" customFormat="false" ht="15" hidden="false" customHeight="false" outlineLevel="0" collapsed="false">
      <c r="A139" s="22"/>
      <c r="B139" s="23"/>
      <c r="C139" s="23"/>
      <c r="D139" s="23"/>
      <c r="E139" s="23"/>
      <c r="F139" s="23"/>
      <c r="G139" s="23"/>
      <c r="H139" s="24"/>
      <c r="I139" s="25" t="str">
        <f aca="false">IF($E139="","",IF($H139="",Setup!$C$6*Setup!$C$8,Setup!$C$6*$H139))</f>
        <v/>
      </c>
      <c r="J139" s="26" t="str">
        <f aca="false">IF(OR($E139="",$F139="",$G139=""),"",IFERROR(IF($D139="Long",($G139-$E139)/($E139-$F139),($E139-$G139)/($F139-$E139)),""))</f>
        <v/>
      </c>
      <c r="K139" s="27" t="str">
        <f aca="false">IF($J139="","",$J139*$I139)</f>
        <v/>
      </c>
      <c r="L139" s="28" t="str">
        <f aca="false">IF($J139="","",IF($J139&gt;0.05,"Win",IF($J139&lt;-0.05,"Loss","BE")))</f>
        <v/>
      </c>
    </row>
    <row r="140" customFormat="false" ht="15" hidden="false" customHeight="false" outlineLevel="0" collapsed="false">
      <c r="A140" s="22"/>
      <c r="B140" s="23"/>
      <c r="C140" s="23"/>
      <c r="D140" s="23"/>
      <c r="E140" s="23"/>
      <c r="F140" s="23"/>
      <c r="G140" s="23"/>
      <c r="H140" s="24"/>
      <c r="I140" s="25" t="str">
        <f aca="false">IF($E140="","",IF($H140="",Setup!$C$6*Setup!$C$8,Setup!$C$6*$H140))</f>
        <v/>
      </c>
      <c r="J140" s="26" t="str">
        <f aca="false">IF(OR($E140="",$F140="",$G140=""),"",IFERROR(IF($D140="Long",($G140-$E140)/($E140-$F140),($E140-$G140)/($F140-$E140)),""))</f>
        <v/>
      </c>
      <c r="K140" s="27" t="str">
        <f aca="false">IF($J140="","",$J140*$I140)</f>
        <v/>
      </c>
      <c r="L140" s="28" t="str">
        <f aca="false">IF($J140="","",IF($J140&gt;0.05,"Win",IF($J140&lt;-0.05,"Loss","BE")))</f>
        <v/>
      </c>
    </row>
    <row r="141" customFormat="false" ht="15" hidden="false" customHeight="false" outlineLevel="0" collapsed="false">
      <c r="A141" s="22"/>
      <c r="B141" s="23"/>
      <c r="C141" s="23"/>
      <c r="D141" s="23"/>
      <c r="E141" s="23"/>
      <c r="F141" s="23"/>
      <c r="G141" s="23"/>
      <c r="H141" s="24"/>
      <c r="I141" s="25" t="str">
        <f aca="false">IF($E141="","",IF($H141="",Setup!$C$6*Setup!$C$8,Setup!$C$6*$H141))</f>
        <v/>
      </c>
      <c r="J141" s="26" t="str">
        <f aca="false">IF(OR($E141="",$F141="",$G141=""),"",IFERROR(IF($D141="Long",($G141-$E141)/($E141-$F141),($E141-$G141)/($F141-$E141)),""))</f>
        <v/>
      </c>
      <c r="K141" s="27" t="str">
        <f aca="false">IF($J141="","",$J141*$I141)</f>
        <v/>
      </c>
      <c r="L141" s="28" t="str">
        <f aca="false">IF($J141="","",IF($J141&gt;0.05,"Win",IF($J141&lt;-0.05,"Loss","BE")))</f>
        <v/>
      </c>
    </row>
    <row r="142" customFormat="false" ht="15" hidden="false" customHeight="false" outlineLevel="0" collapsed="false">
      <c r="A142" s="22"/>
      <c r="B142" s="23"/>
      <c r="C142" s="23"/>
      <c r="D142" s="23"/>
      <c r="E142" s="23"/>
      <c r="F142" s="23"/>
      <c r="G142" s="23"/>
      <c r="H142" s="24"/>
      <c r="I142" s="25" t="str">
        <f aca="false">IF($E142="","",IF($H142="",Setup!$C$6*Setup!$C$8,Setup!$C$6*$H142))</f>
        <v/>
      </c>
      <c r="J142" s="26" t="str">
        <f aca="false">IF(OR($E142="",$F142="",$G142=""),"",IFERROR(IF($D142="Long",($G142-$E142)/($E142-$F142),($E142-$G142)/($F142-$E142)),""))</f>
        <v/>
      </c>
      <c r="K142" s="27" t="str">
        <f aca="false">IF($J142="","",$J142*$I142)</f>
        <v/>
      </c>
      <c r="L142" s="28" t="str">
        <f aca="false">IF($J142="","",IF($J142&gt;0.05,"Win",IF($J142&lt;-0.05,"Loss","BE")))</f>
        <v/>
      </c>
    </row>
    <row r="143" customFormat="false" ht="15" hidden="false" customHeight="false" outlineLevel="0" collapsed="false">
      <c r="A143" s="22"/>
      <c r="B143" s="23"/>
      <c r="C143" s="23"/>
      <c r="D143" s="23"/>
      <c r="E143" s="23"/>
      <c r="F143" s="23"/>
      <c r="G143" s="23"/>
      <c r="H143" s="24"/>
      <c r="I143" s="25" t="str">
        <f aca="false">IF($E143="","",IF($H143="",Setup!$C$6*Setup!$C$8,Setup!$C$6*$H143))</f>
        <v/>
      </c>
      <c r="J143" s="26" t="str">
        <f aca="false">IF(OR($E143="",$F143="",$G143=""),"",IFERROR(IF($D143="Long",($G143-$E143)/($E143-$F143),($E143-$G143)/($F143-$E143)),""))</f>
        <v/>
      </c>
      <c r="K143" s="27" t="str">
        <f aca="false">IF($J143="","",$J143*$I143)</f>
        <v/>
      </c>
      <c r="L143" s="28" t="str">
        <f aca="false">IF($J143="","",IF($J143&gt;0.05,"Win",IF($J143&lt;-0.05,"Loss","BE")))</f>
        <v/>
      </c>
    </row>
    <row r="144" customFormat="false" ht="15" hidden="false" customHeight="false" outlineLevel="0" collapsed="false">
      <c r="A144" s="22"/>
      <c r="B144" s="23"/>
      <c r="C144" s="23"/>
      <c r="D144" s="23"/>
      <c r="E144" s="23"/>
      <c r="F144" s="23"/>
      <c r="G144" s="23"/>
      <c r="H144" s="24"/>
      <c r="I144" s="25" t="str">
        <f aca="false">IF($E144="","",IF($H144="",Setup!$C$6*Setup!$C$8,Setup!$C$6*$H144))</f>
        <v/>
      </c>
      <c r="J144" s="26" t="str">
        <f aca="false">IF(OR($E144="",$F144="",$G144=""),"",IFERROR(IF($D144="Long",($G144-$E144)/($E144-$F144),($E144-$G144)/($F144-$E144)),""))</f>
        <v/>
      </c>
      <c r="K144" s="27" t="str">
        <f aca="false">IF($J144="","",$J144*$I144)</f>
        <v/>
      </c>
      <c r="L144" s="28" t="str">
        <f aca="false">IF($J144="","",IF($J144&gt;0.05,"Win",IF($J144&lt;-0.05,"Loss","BE")))</f>
        <v/>
      </c>
    </row>
    <row r="145" customFormat="false" ht="15" hidden="false" customHeight="false" outlineLevel="0" collapsed="false">
      <c r="A145" s="22"/>
      <c r="B145" s="23"/>
      <c r="C145" s="23"/>
      <c r="D145" s="23"/>
      <c r="E145" s="23"/>
      <c r="F145" s="23"/>
      <c r="G145" s="23"/>
      <c r="H145" s="24"/>
      <c r="I145" s="25" t="str">
        <f aca="false">IF($E145="","",IF($H145="",Setup!$C$6*Setup!$C$8,Setup!$C$6*$H145))</f>
        <v/>
      </c>
      <c r="J145" s="26" t="str">
        <f aca="false">IF(OR($E145="",$F145="",$G145=""),"",IFERROR(IF($D145="Long",($G145-$E145)/($E145-$F145),($E145-$G145)/($F145-$E145)),""))</f>
        <v/>
      </c>
      <c r="K145" s="27" t="str">
        <f aca="false">IF($J145="","",$J145*$I145)</f>
        <v/>
      </c>
      <c r="L145" s="28" t="str">
        <f aca="false">IF($J145="","",IF($J145&gt;0.05,"Win",IF($J145&lt;-0.05,"Loss","BE")))</f>
        <v/>
      </c>
    </row>
    <row r="146" customFormat="false" ht="15" hidden="false" customHeight="false" outlineLevel="0" collapsed="false">
      <c r="A146" s="22"/>
      <c r="B146" s="23"/>
      <c r="C146" s="23"/>
      <c r="D146" s="23"/>
      <c r="E146" s="23"/>
      <c r="F146" s="23"/>
      <c r="G146" s="23"/>
      <c r="H146" s="24"/>
      <c r="I146" s="25" t="str">
        <f aca="false">IF($E146="","",IF($H146="",Setup!$C$6*Setup!$C$8,Setup!$C$6*$H146))</f>
        <v/>
      </c>
      <c r="J146" s="26" t="str">
        <f aca="false">IF(OR($E146="",$F146="",$G146=""),"",IFERROR(IF($D146="Long",($G146-$E146)/($E146-$F146),($E146-$G146)/($F146-$E146)),""))</f>
        <v/>
      </c>
      <c r="K146" s="27" t="str">
        <f aca="false">IF($J146="","",$J146*$I146)</f>
        <v/>
      </c>
      <c r="L146" s="28" t="str">
        <f aca="false">IF($J146="","",IF($J146&gt;0.05,"Win",IF($J146&lt;-0.05,"Loss","BE")))</f>
        <v/>
      </c>
    </row>
    <row r="147" customFormat="false" ht="15" hidden="false" customHeight="false" outlineLevel="0" collapsed="false">
      <c r="A147" s="22"/>
      <c r="B147" s="23"/>
      <c r="C147" s="23"/>
      <c r="D147" s="23"/>
      <c r="E147" s="23"/>
      <c r="F147" s="23"/>
      <c r="G147" s="23"/>
      <c r="H147" s="24"/>
      <c r="I147" s="25" t="str">
        <f aca="false">IF($E147="","",IF($H147="",Setup!$C$6*Setup!$C$8,Setup!$C$6*$H147))</f>
        <v/>
      </c>
      <c r="J147" s="26" t="str">
        <f aca="false">IF(OR($E147="",$F147="",$G147=""),"",IFERROR(IF($D147="Long",($G147-$E147)/($E147-$F147),($E147-$G147)/($F147-$E147)),""))</f>
        <v/>
      </c>
      <c r="K147" s="27" t="str">
        <f aca="false">IF($J147="","",$J147*$I147)</f>
        <v/>
      </c>
      <c r="L147" s="28" t="str">
        <f aca="false">IF($J147="","",IF($J147&gt;0.05,"Win",IF($J147&lt;-0.05,"Loss","BE")))</f>
        <v/>
      </c>
    </row>
    <row r="148" customFormat="false" ht="15" hidden="false" customHeight="false" outlineLevel="0" collapsed="false">
      <c r="A148" s="22"/>
      <c r="B148" s="23"/>
      <c r="C148" s="23"/>
      <c r="D148" s="23"/>
      <c r="E148" s="23"/>
      <c r="F148" s="23"/>
      <c r="G148" s="23"/>
      <c r="H148" s="24"/>
      <c r="I148" s="25" t="str">
        <f aca="false">IF($E148="","",IF($H148="",Setup!$C$6*Setup!$C$8,Setup!$C$6*$H148))</f>
        <v/>
      </c>
      <c r="J148" s="26" t="str">
        <f aca="false">IF(OR($E148="",$F148="",$G148=""),"",IFERROR(IF($D148="Long",($G148-$E148)/($E148-$F148),($E148-$G148)/($F148-$E148)),""))</f>
        <v/>
      </c>
      <c r="K148" s="27" t="str">
        <f aca="false">IF($J148="","",$J148*$I148)</f>
        <v/>
      </c>
      <c r="L148" s="28" t="str">
        <f aca="false">IF($J148="","",IF($J148&gt;0.05,"Win",IF($J148&lt;-0.05,"Loss","BE")))</f>
        <v/>
      </c>
    </row>
    <row r="149" customFormat="false" ht="15" hidden="false" customHeight="false" outlineLevel="0" collapsed="false">
      <c r="A149" s="22"/>
      <c r="B149" s="23"/>
      <c r="C149" s="23"/>
      <c r="D149" s="23"/>
      <c r="E149" s="23"/>
      <c r="F149" s="23"/>
      <c r="G149" s="23"/>
      <c r="H149" s="24"/>
      <c r="I149" s="25" t="str">
        <f aca="false">IF($E149="","",IF($H149="",Setup!$C$6*Setup!$C$8,Setup!$C$6*$H149))</f>
        <v/>
      </c>
      <c r="J149" s="26" t="str">
        <f aca="false">IF(OR($E149="",$F149="",$G149=""),"",IFERROR(IF($D149="Long",($G149-$E149)/($E149-$F149),($E149-$G149)/($F149-$E149)),""))</f>
        <v/>
      </c>
      <c r="K149" s="27" t="str">
        <f aca="false">IF($J149="","",$J149*$I149)</f>
        <v/>
      </c>
      <c r="L149" s="28" t="str">
        <f aca="false">IF($J149="","",IF($J149&gt;0.05,"Win",IF($J149&lt;-0.05,"Loss","BE")))</f>
        <v/>
      </c>
    </row>
    <row r="150" customFormat="false" ht="15" hidden="false" customHeight="false" outlineLevel="0" collapsed="false">
      <c r="A150" s="22"/>
      <c r="B150" s="23"/>
      <c r="C150" s="23"/>
      <c r="D150" s="23"/>
      <c r="E150" s="23"/>
      <c r="F150" s="23"/>
      <c r="G150" s="23"/>
      <c r="H150" s="24"/>
      <c r="I150" s="25" t="str">
        <f aca="false">IF($E150="","",IF($H150="",Setup!$C$6*Setup!$C$8,Setup!$C$6*$H150))</f>
        <v/>
      </c>
      <c r="J150" s="26" t="str">
        <f aca="false">IF(OR($E150="",$F150="",$G150=""),"",IFERROR(IF($D150="Long",($G150-$E150)/($E150-$F150),($E150-$G150)/($F150-$E150)),""))</f>
        <v/>
      </c>
      <c r="K150" s="27" t="str">
        <f aca="false">IF($J150="","",$J150*$I150)</f>
        <v/>
      </c>
      <c r="L150" s="28" t="str">
        <f aca="false">IF($J150="","",IF($J150&gt;0.05,"Win",IF($J150&lt;-0.05,"Loss","BE")))</f>
        <v/>
      </c>
    </row>
    <row r="151" customFormat="false" ht="15" hidden="false" customHeight="false" outlineLevel="0" collapsed="false">
      <c r="A151" s="22"/>
      <c r="B151" s="23"/>
      <c r="C151" s="23"/>
      <c r="D151" s="23"/>
      <c r="E151" s="23"/>
      <c r="F151" s="23"/>
      <c r="G151" s="23"/>
      <c r="H151" s="24"/>
      <c r="I151" s="25" t="str">
        <f aca="false">IF($E151="","",IF($H151="",Setup!$C$6*Setup!$C$8,Setup!$C$6*$H151))</f>
        <v/>
      </c>
      <c r="J151" s="26" t="str">
        <f aca="false">IF(OR($E151="",$F151="",$G151=""),"",IFERROR(IF($D151="Long",($G151-$E151)/($E151-$F151),($E151-$G151)/($F151-$E151)),""))</f>
        <v/>
      </c>
      <c r="K151" s="27" t="str">
        <f aca="false">IF($J151="","",$J151*$I151)</f>
        <v/>
      </c>
      <c r="L151" s="28" t="str">
        <f aca="false">IF($J151="","",IF($J151&gt;0.05,"Win",IF($J151&lt;-0.05,"Loss","BE")))</f>
        <v/>
      </c>
    </row>
    <row r="152" customFormat="false" ht="15" hidden="false" customHeight="false" outlineLevel="0" collapsed="false">
      <c r="A152" s="22"/>
      <c r="B152" s="23"/>
      <c r="C152" s="23"/>
      <c r="D152" s="23"/>
      <c r="E152" s="23"/>
      <c r="F152" s="23"/>
      <c r="G152" s="23"/>
      <c r="H152" s="24"/>
      <c r="I152" s="25" t="str">
        <f aca="false">IF($E152="","",IF($H152="",Setup!$C$6*Setup!$C$8,Setup!$C$6*$H152))</f>
        <v/>
      </c>
      <c r="J152" s="26" t="str">
        <f aca="false">IF(OR($E152="",$F152="",$G152=""),"",IFERROR(IF($D152="Long",($G152-$E152)/($E152-$F152),($E152-$G152)/($F152-$E152)),""))</f>
        <v/>
      </c>
      <c r="K152" s="27" t="str">
        <f aca="false">IF($J152="","",$J152*$I152)</f>
        <v/>
      </c>
      <c r="L152" s="28" t="str">
        <f aca="false">IF($J152="","",IF($J152&gt;0.05,"Win",IF($J152&lt;-0.05,"Loss","BE")))</f>
        <v/>
      </c>
    </row>
    <row r="153" customFormat="false" ht="15" hidden="false" customHeight="false" outlineLevel="0" collapsed="false">
      <c r="A153" s="22"/>
      <c r="B153" s="23"/>
      <c r="C153" s="23"/>
      <c r="D153" s="23"/>
      <c r="E153" s="23"/>
      <c r="F153" s="23"/>
      <c r="G153" s="23"/>
      <c r="H153" s="24"/>
      <c r="I153" s="25" t="str">
        <f aca="false">IF($E153="","",IF($H153="",Setup!$C$6*Setup!$C$8,Setup!$C$6*$H153))</f>
        <v/>
      </c>
      <c r="J153" s="26" t="str">
        <f aca="false">IF(OR($E153="",$F153="",$G153=""),"",IFERROR(IF($D153="Long",($G153-$E153)/($E153-$F153),($E153-$G153)/($F153-$E153)),""))</f>
        <v/>
      </c>
      <c r="K153" s="27" t="str">
        <f aca="false">IF($J153="","",$J153*$I153)</f>
        <v/>
      </c>
      <c r="L153" s="28" t="str">
        <f aca="false">IF($J153="","",IF($J153&gt;0.05,"Win",IF($J153&lt;-0.05,"Loss","BE")))</f>
        <v/>
      </c>
    </row>
    <row r="154" customFormat="false" ht="15" hidden="false" customHeight="false" outlineLevel="0" collapsed="false">
      <c r="A154" s="22"/>
      <c r="B154" s="23"/>
      <c r="C154" s="23"/>
      <c r="D154" s="23"/>
      <c r="E154" s="23"/>
      <c r="F154" s="23"/>
      <c r="G154" s="23"/>
      <c r="H154" s="24"/>
      <c r="I154" s="25" t="str">
        <f aca="false">IF($E154="","",IF($H154="",Setup!$C$6*Setup!$C$8,Setup!$C$6*$H154))</f>
        <v/>
      </c>
      <c r="J154" s="26" t="str">
        <f aca="false">IF(OR($E154="",$F154="",$G154=""),"",IFERROR(IF($D154="Long",($G154-$E154)/($E154-$F154),($E154-$G154)/($F154-$E154)),""))</f>
        <v/>
      </c>
      <c r="K154" s="27" t="str">
        <f aca="false">IF($J154="","",$J154*$I154)</f>
        <v/>
      </c>
      <c r="L154" s="28" t="str">
        <f aca="false">IF($J154="","",IF($J154&gt;0.05,"Win",IF($J154&lt;-0.05,"Loss","BE")))</f>
        <v/>
      </c>
    </row>
    <row r="155" customFormat="false" ht="15" hidden="false" customHeight="false" outlineLevel="0" collapsed="false">
      <c r="A155" s="22"/>
      <c r="B155" s="23"/>
      <c r="C155" s="23"/>
      <c r="D155" s="23"/>
      <c r="E155" s="23"/>
      <c r="F155" s="23"/>
      <c r="G155" s="23"/>
      <c r="H155" s="24"/>
      <c r="I155" s="25" t="str">
        <f aca="false">IF($E155="","",IF($H155="",Setup!$C$6*Setup!$C$8,Setup!$C$6*$H155))</f>
        <v/>
      </c>
      <c r="J155" s="26" t="str">
        <f aca="false">IF(OR($E155="",$F155="",$G155=""),"",IFERROR(IF($D155="Long",($G155-$E155)/($E155-$F155),($E155-$G155)/($F155-$E155)),""))</f>
        <v/>
      </c>
      <c r="K155" s="27" t="str">
        <f aca="false">IF($J155="","",$J155*$I155)</f>
        <v/>
      </c>
      <c r="L155" s="28" t="str">
        <f aca="false">IF($J155="","",IF($J155&gt;0.05,"Win",IF($J155&lt;-0.05,"Loss","BE")))</f>
        <v/>
      </c>
    </row>
    <row r="156" customFormat="false" ht="15" hidden="false" customHeight="false" outlineLevel="0" collapsed="false">
      <c r="A156" s="22"/>
      <c r="B156" s="23"/>
      <c r="C156" s="23"/>
      <c r="D156" s="23"/>
      <c r="E156" s="23"/>
      <c r="F156" s="23"/>
      <c r="G156" s="23"/>
      <c r="H156" s="24"/>
      <c r="I156" s="25" t="str">
        <f aca="false">IF($E156="","",IF($H156="",Setup!$C$6*Setup!$C$8,Setup!$C$6*$H156))</f>
        <v/>
      </c>
      <c r="J156" s="26" t="str">
        <f aca="false">IF(OR($E156="",$F156="",$G156=""),"",IFERROR(IF($D156="Long",($G156-$E156)/($E156-$F156),($E156-$G156)/($F156-$E156)),""))</f>
        <v/>
      </c>
      <c r="K156" s="27" t="str">
        <f aca="false">IF($J156="","",$J156*$I156)</f>
        <v/>
      </c>
      <c r="L156" s="28" t="str">
        <f aca="false">IF($J156="","",IF($J156&gt;0.05,"Win",IF($J156&lt;-0.05,"Loss","BE")))</f>
        <v/>
      </c>
    </row>
    <row r="157" customFormat="false" ht="15" hidden="false" customHeight="false" outlineLevel="0" collapsed="false">
      <c r="A157" s="22"/>
      <c r="B157" s="23"/>
      <c r="C157" s="23"/>
      <c r="D157" s="23"/>
      <c r="E157" s="23"/>
      <c r="F157" s="23"/>
      <c r="G157" s="23"/>
      <c r="H157" s="24"/>
      <c r="I157" s="25" t="str">
        <f aca="false">IF($E157="","",IF($H157="",Setup!$C$6*Setup!$C$8,Setup!$C$6*$H157))</f>
        <v/>
      </c>
      <c r="J157" s="26" t="str">
        <f aca="false">IF(OR($E157="",$F157="",$G157=""),"",IFERROR(IF($D157="Long",($G157-$E157)/($E157-$F157),($E157-$G157)/($F157-$E157)),""))</f>
        <v/>
      </c>
      <c r="K157" s="27" t="str">
        <f aca="false">IF($J157="","",$J157*$I157)</f>
        <v/>
      </c>
      <c r="L157" s="28" t="str">
        <f aca="false">IF($J157="","",IF($J157&gt;0.05,"Win",IF($J157&lt;-0.05,"Loss","BE")))</f>
        <v/>
      </c>
    </row>
    <row r="158" customFormat="false" ht="15" hidden="false" customHeight="false" outlineLevel="0" collapsed="false">
      <c r="A158" s="22"/>
      <c r="B158" s="23"/>
      <c r="C158" s="23"/>
      <c r="D158" s="23"/>
      <c r="E158" s="23"/>
      <c r="F158" s="23"/>
      <c r="G158" s="23"/>
      <c r="H158" s="24"/>
      <c r="I158" s="25" t="str">
        <f aca="false">IF($E158="","",IF($H158="",Setup!$C$6*Setup!$C$8,Setup!$C$6*$H158))</f>
        <v/>
      </c>
      <c r="J158" s="26" t="str">
        <f aca="false">IF(OR($E158="",$F158="",$G158=""),"",IFERROR(IF($D158="Long",($G158-$E158)/($E158-$F158),($E158-$G158)/($F158-$E158)),""))</f>
        <v/>
      </c>
      <c r="K158" s="27" t="str">
        <f aca="false">IF($J158="","",$J158*$I158)</f>
        <v/>
      </c>
      <c r="L158" s="28" t="str">
        <f aca="false">IF($J158="","",IF($J158&gt;0.05,"Win",IF($J158&lt;-0.05,"Loss","BE")))</f>
        <v/>
      </c>
    </row>
    <row r="159" customFormat="false" ht="15" hidden="false" customHeight="false" outlineLevel="0" collapsed="false">
      <c r="A159" s="22"/>
      <c r="B159" s="23"/>
      <c r="C159" s="23"/>
      <c r="D159" s="23"/>
      <c r="E159" s="23"/>
      <c r="F159" s="23"/>
      <c r="G159" s="23"/>
      <c r="H159" s="24"/>
      <c r="I159" s="25" t="str">
        <f aca="false">IF($E159="","",IF($H159="",Setup!$C$6*Setup!$C$8,Setup!$C$6*$H159))</f>
        <v/>
      </c>
      <c r="J159" s="26" t="str">
        <f aca="false">IF(OR($E159="",$F159="",$G159=""),"",IFERROR(IF($D159="Long",($G159-$E159)/($E159-$F159),($E159-$G159)/($F159-$E159)),""))</f>
        <v/>
      </c>
      <c r="K159" s="27" t="str">
        <f aca="false">IF($J159="","",$J159*$I159)</f>
        <v/>
      </c>
      <c r="L159" s="28" t="str">
        <f aca="false">IF($J159="","",IF($J159&gt;0.05,"Win",IF($J159&lt;-0.05,"Loss","BE")))</f>
        <v/>
      </c>
    </row>
    <row r="160" customFormat="false" ht="15" hidden="false" customHeight="false" outlineLevel="0" collapsed="false">
      <c r="A160" s="22"/>
      <c r="B160" s="23"/>
      <c r="C160" s="23"/>
      <c r="D160" s="23"/>
      <c r="E160" s="23"/>
      <c r="F160" s="23"/>
      <c r="G160" s="23"/>
      <c r="H160" s="24"/>
      <c r="I160" s="25" t="str">
        <f aca="false">IF($E160="","",IF($H160="",Setup!$C$6*Setup!$C$8,Setup!$C$6*$H160))</f>
        <v/>
      </c>
      <c r="J160" s="26" t="str">
        <f aca="false">IF(OR($E160="",$F160="",$G160=""),"",IFERROR(IF($D160="Long",($G160-$E160)/($E160-$F160),($E160-$G160)/($F160-$E160)),""))</f>
        <v/>
      </c>
      <c r="K160" s="27" t="str">
        <f aca="false">IF($J160="","",$J160*$I160)</f>
        <v/>
      </c>
      <c r="L160" s="28" t="str">
        <f aca="false">IF($J160="","",IF($J160&gt;0.05,"Win",IF($J160&lt;-0.05,"Loss","BE")))</f>
        <v/>
      </c>
    </row>
    <row r="161" customFormat="false" ht="15" hidden="false" customHeight="false" outlineLevel="0" collapsed="false">
      <c r="A161" s="22"/>
      <c r="B161" s="23"/>
      <c r="C161" s="23"/>
      <c r="D161" s="23"/>
      <c r="E161" s="23"/>
      <c r="F161" s="23"/>
      <c r="G161" s="23"/>
      <c r="H161" s="24"/>
      <c r="I161" s="25" t="str">
        <f aca="false">IF($E161="","",IF($H161="",Setup!$C$6*Setup!$C$8,Setup!$C$6*$H161))</f>
        <v/>
      </c>
      <c r="J161" s="26" t="str">
        <f aca="false">IF(OR($E161="",$F161="",$G161=""),"",IFERROR(IF($D161="Long",($G161-$E161)/($E161-$F161),($E161-$G161)/($F161-$E161)),""))</f>
        <v/>
      </c>
      <c r="K161" s="27" t="str">
        <f aca="false">IF($J161="","",$J161*$I161)</f>
        <v/>
      </c>
      <c r="L161" s="28" t="str">
        <f aca="false">IF($J161="","",IF($J161&gt;0.05,"Win",IF($J161&lt;-0.05,"Loss","BE")))</f>
        <v/>
      </c>
    </row>
    <row r="162" customFormat="false" ht="15" hidden="false" customHeight="false" outlineLevel="0" collapsed="false">
      <c r="A162" s="22"/>
      <c r="B162" s="23"/>
      <c r="C162" s="23"/>
      <c r="D162" s="23"/>
      <c r="E162" s="23"/>
      <c r="F162" s="23"/>
      <c r="G162" s="23"/>
      <c r="H162" s="24"/>
      <c r="I162" s="25" t="str">
        <f aca="false">IF($E162="","",IF($H162="",Setup!$C$6*Setup!$C$8,Setup!$C$6*$H162))</f>
        <v/>
      </c>
      <c r="J162" s="26" t="str">
        <f aca="false">IF(OR($E162="",$F162="",$G162=""),"",IFERROR(IF($D162="Long",($G162-$E162)/($E162-$F162),($E162-$G162)/($F162-$E162)),""))</f>
        <v/>
      </c>
      <c r="K162" s="27" t="str">
        <f aca="false">IF($J162="","",$J162*$I162)</f>
        <v/>
      </c>
      <c r="L162" s="28" t="str">
        <f aca="false">IF($J162="","",IF($J162&gt;0.05,"Win",IF($J162&lt;-0.05,"Loss","BE")))</f>
        <v/>
      </c>
    </row>
    <row r="163" customFormat="false" ht="15" hidden="false" customHeight="false" outlineLevel="0" collapsed="false">
      <c r="A163" s="22"/>
      <c r="B163" s="23"/>
      <c r="C163" s="23"/>
      <c r="D163" s="23"/>
      <c r="E163" s="23"/>
      <c r="F163" s="23"/>
      <c r="G163" s="23"/>
      <c r="H163" s="24"/>
      <c r="I163" s="25" t="str">
        <f aca="false">IF($E163="","",IF($H163="",Setup!$C$6*Setup!$C$8,Setup!$C$6*$H163))</f>
        <v/>
      </c>
      <c r="J163" s="26" t="str">
        <f aca="false">IF(OR($E163="",$F163="",$G163=""),"",IFERROR(IF($D163="Long",($G163-$E163)/($E163-$F163),($E163-$G163)/($F163-$E163)),""))</f>
        <v/>
      </c>
      <c r="K163" s="27" t="str">
        <f aca="false">IF($J163="","",$J163*$I163)</f>
        <v/>
      </c>
      <c r="L163" s="28" t="str">
        <f aca="false">IF($J163="","",IF($J163&gt;0.05,"Win",IF($J163&lt;-0.05,"Loss","BE")))</f>
        <v/>
      </c>
    </row>
    <row r="164" customFormat="false" ht="15" hidden="false" customHeight="false" outlineLevel="0" collapsed="false">
      <c r="A164" s="22"/>
      <c r="B164" s="23"/>
      <c r="C164" s="23"/>
      <c r="D164" s="23"/>
      <c r="E164" s="23"/>
      <c r="F164" s="23"/>
      <c r="G164" s="23"/>
      <c r="H164" s="24"/>
      <c r="I164" s="25" t="str">
        <f aca="false">IF($E164="","",IF($H164="",Setup!$C$6*Setup!$C$8,Setup!$C$6*$H164))</f>
        <v/>
      </c>
      <c r="J164" s="26" t="str">
        <f aca="false">IF(OR($E164="",$F164="",$G164=""),"",IFERROR(IF($D164="Long",($G164-$E164)/($E164-$F164),($E164-$G164)/($F164-$E164)),""))</f>
        <v/>
      </c>
      <c r="K164" s="27" t="str">
        <f aca="false">IF($J164="","",$J164*$I164)</f>
        <v/>
      </c>
      <c r="L164" s="28" t="str">
        <f aca="false">IF($J164="","",IF($J164&gt;0.05,"Win",IF($J164&lt;-0.05,"Loss","BE")))</f>
        <v/>
      </c>
    </row>
    <row r="165" customFormat="false" ht="15" hidden="false" customHeight="false" outlineLevel="0" collapsed="false">
      <c r="A165" s="22"/>
      <c r="B165" s="23"/>
      <c r="C165" s="23"/>
      <c r="D165" s="23"/>
      <c r="E165" s="23"/>
      <c r="F165" s="23"/>
      <c r="G165" s="23"/>
      <c r="H165" s="24"/>
      <c r="I165" s="25" t="str">
        <f aca="false">IF($E165="","",IF($H165="",Setup!$C$6*Setup!$C$8,Setup!$C$6*$H165))</f>
        <v/>
      </c>
      <c r="J165" s="26" t="str">
        <f aca="false">IF(OR($E165="",$F165="",$G165=""),"",IFERROR(IF($D165="Long",($G165-$E165)/($E165-$F165),($E165-$G165)/($F165-$E165)),""))</f>
        <v/>
      </c>
      <c r="K165" s="27" t="str">
        <f aca="false">IF($J165="","",$J165*$I165)</f>
        <v/>
      </c>
      <c r="L165" s="28" t="str">
        <f aca="false">IF($J165="","",IF($J165&gt;0.05,"Win",IF($J165&lt;-0.05,"Loss","BE")))</f>
        <v/>
      </c>
    </row>
    <row r="166" customFormat="false" ht="15" hidden="false" customHeight="false" outlineLevel="0" collapsed="false">
      <c r="A166" s="22"/>
      <c r="B166" s="23"/>
      <c r="C166" s="23"/>
      <c r="D166" s="23"/>
      <c r="E166" s="23"/>
      <c r="F166" s="23"/>
      <c r="G166" s="23"/>
      <c r="H166" s="24"/>
      <c r="I166" s="25" t="str">
        <f aca="false">IF($E166="","",IF($H166="",Setup!$C$6*Setup!$C$8,Setup!$C$6*$H166))</f>
        <v/>
      </c>
      <c r="J166" s="26" t="str">
        <f aca="false">IF(OR($E166="",$F166="",$G166=""),"",IFERROR(IF($D166="Long",($G166-$E166)/($E166-$F166),($E166-$G166)/($F166-$E166)),""))</f>
        <v/>
      </c>
      <c r="K166" s="27" t="str">
        <f aca="false">IF($J166="","",$J166*$I166)</f>
        <v/>
      </c>
      <c r="L166" s="28" t="str">
        <f aca="false">IF($J166="","",IF($J166&gt;0.05,"Win",IF($J166&lt;-0.05,"Loss","BE")))</f>
        <v/>
      </c>
    </row>
    <row r="167" customFormat="false" ht="15" hidden="false" customHeight="false" outlineLevel="0" collapsed="false">
      <c r="A167" s="22"/>
      <c r="B167" s="23"/>
      <c r="C167" s="23"/>
      <c r="D167" s="23"/>
      <c r="E167" s="23"/>
      <c r="F167" s="23"/>
      <c r="G167" s="23"/>
      <c r="H167" s="24"/>
      <c r="I167" s="25" t="str">
        <f aca="false">IF($E167="","",IF($H167="",Setup!$C$6*Setup!$C$8,Setup!$C$6*$H167))</f>
        <v/>
      </c>
      <c r="J167" s="26" t="str">
        <f aca="false">IF(OR($E167="",$F167="",$G167=""),"",IFERROR(IF($D167="Long",($G167-$E167)/($E167-$F167),($E167-$G167)/($F167-$E167)),""))</f>
        <v/>
      </c>
      <c r="K167" s="27" t="str">
        <f aca="false">IF($J167="","",$J167*$I167)</f>
        <v/>
      </c>
      <c r="L167" s="28" t="str">
        <f aca="false">IF($J167="","",IF($J167&gt;0.05,"Win",IF($J167&lt;-0.05,"Loss","BE")))</f>
        <v/>
      </c>
    </row>
    <row r="168" customFormat="false" ht="15" hidden="false" customHeight="false" outlineLevel="0" collapsed="false">
      <c r="A168" s="22"/>
      <c r="B168" s="23"/>
      <c r="C168" s="23"/>
      <c r="D168" s="23"/>
      <c r="E168" s="23"/>
      <c r="F168" s="23"/>
      <c r="G168" s="23"/>
      <c r="H168" s="24"/>
      <c r="I168" s="25" t="str">
        <f aca="false">IF($E168="","",IF($H168="",Setup!$C$6*Setup!$C$8,Setup!$C$6*$H168))</f>
        <v/>
      </c>
      <c r="J168" s="26" t="str">
        <f aca="false">IF(OR($E168="",$F168="",$G168=""),"",IFERROR(IF($D168="Long",($G168-$E168)/($E168-$F168),($E168-$G168)/($F168-$E168)),""))</f>
        <v/>
      </c>
      <c r="K168" s="27" t="str">
        <f aca="false">IF($J168="","",$J168*$I168)</f>
        <v/>
      </c>
      <c r="L168" s="28" t="str">
        <f aca="false">IF($J168="","",IF($J168&gt;0.05,"Win",IF($J168&lt;-0.05,"Loss","BE")))</f>
        <v/>
      </c>
    </row>
    <row r="169" customFormat="false" ht="15" hidden="false" customHeight="false" outlineLevel="0" collapsed="false">
      <c r="A169" s="22"/>
      <c r="B169" s="23"/>
      <c r="C169" s="23"/>
      <c r="D169" s="23"/>
      <c r="E169" s="23"/>
      <c r="F169" s="23"/>
      <c r="G169" s="23"/>
      <c r="H169" s="24"/>
      <c r="I169" s="25" t="str">
        <f aca="false">IF($E169="","",IF($H169="",Setup!$C$6*Setup!$C$8,Setup!$C$6*$H169))</f>
        <v/>
      </c>
      <c r="J169" s="26" t="str">
        <f aca="false">IF(OR($E169="",$F169="",$G169=""),"",IFERROR(IF($D169="Long",($G169-$E169)/($E169-$F169),($E169-$G169)/($F169-$E169)),""))</f>
        <v/>
      </c>
      <c r="K169" s="27" t="str">
        <f aca="false">IF($J169="","",$J169*$I169)</f>
        <v/>
      </c>
      <c r="L169" s="28" t="str">
        <f aca="false">IF($J169="","",IF($J169&gt;0.05,"Win",IF($J169&lt;-0.05,"Loss","BE")))</f>
        <v/>
      </c>
    </row>
    <row r="170" customFormat="false" ht="15" hidden="false" customHeight="false" outlineLevel="0" collapsed="false">
      <c r="A170" s="22"/>
      <c r="B170" s="23"/>
      <c r="C170" s="23"/>
      <c r="D170" s="23"/>
      <c r="E170" s="23"/>
      <c r="F170" s="23"/>
      <c r="G170" s="23"/>
      <c r="H170" s="24"/>
      <c r="I170" s="25" t="str">
        <f aca="false">IF($E170="","",IF($H170="",Setup!$C$6*Setup!$C$8,Setup!$C$6*$H170))</f>
        <v/>
      </c>
      <c r="J170" s="26" t="str">
        <f aca="false">IF(OR($E170="",$F170="",$G170=""),"",IFERROR(IF($D170="Long",($G170-$E170)/($E170-$F170),($E170-$G170)/($F170-$E170)),""))</f>
        <v/>
      </c>
      <c r="K170" s="27" t="str">
        <f aca="false">IF($J170="","",$J170*$I170)</f>
        <v/>
      </c>
      <c r="L170" s="28" t="str">
        <f aca="false">IF($J170="","",IF($J170&gt;0.05,"Win",IF($J170&lt;-0.05,"Loss","BE")))</f>
        <v/>
      </c>
    </row>
    <row r="171" customFormat="false" ht="15" hidden="false" customHeight="false" outlineLevel="0" collapsed="false">
      <c r="A171" s="22"/>
      <c r="B171" s="23"/>
      <c r="C171" s="23"/>
      <c r="D171" s="23"/>
      <c r="E171" s="23"/>
      <c r="F171" s="23"/>
      <c r="G171" s="23"/>
      <c r="H171" s="24"/>
      <c r="I171" s="25" t="str">
        <f aca="false">IF($E171="","",IF($H171="",Setup!$C$6*Setup!$C$8,Setup!$C$6*$H171))</f>
        <v/>
      </c>
      <c r="J171" s="26" t="str">
        <f aca="false">IF(OR($E171="",$F171="",$G171=""),"",IFERROR(IF($D171="Long",($G171-$E171)/($E171-$F171),($E171-$G171)/($F171-$E171)),""))</f>
        <v/>
      </c>
      <c r="K171" s="27" t="str">
        <f aca="false">IF($J171="","",$J171*$I171)</f>
        <v/>
      </c>
      <c r="L171" s="28" t="str">
        <f aca="false">IF($J171="","",IF($J171&gt;0.05,"Win",IF($J171&lt;-0.05,"Loss","BE")))</f>
        <v/>
      </c>
    </row>
    <row r="172" customFormat="false" ht="15" hidden="false" customHeight="false" outlineLevel="0" collapsed="false">
      <c r="A172" s="22"/>
      <c r="B172" s="23"/>
      <c r="C172" s="23"/>
      <c r="D172" s="23"/>
      <c r="E172" s="23"/>
      <c r="F172" s="23"/>
      <c r="G172" s="23"/>
      <c r="H172" s="24"/>
      <c r="I172" s="25" t="str">
        <f aca="false">IF($E172="","",IF($H172="",Setup!$C$6*Setup!$C$8,Setup!$C$6*$H172))</f>
        <v/>
      </c>
      <c r="J172" s="26" t="str">
        <f aca="false">IF(OR($E172="",$F172="",$G172=""),"",IFERROR(IF($D172="Long",($G172-$E172)/($E172-$F172),($E172-$G172)/($F172-$E172)),""))</f>
        <v/>
      </c>
      <c r="K172" s="27" t="str">
        <f aca="false">IF($J172="","",$J172*$I172)</f>
        <v/>
      </c>
      <c r="L172" s="28" t="str">
        <f aca="false">IF($J172="","",IF($J172&gt;0.05,"Win",IF($J172&lt;-0.05,"Loss","BE")))</f>
        <v/>
      </c>
    </row>
    <row r="173" customFormat="false" ht="15" hidden="false" customHeight="false" outlineLevel="0" collapsed="false">
      <c r="A173" s="22"/>
      <c r="B173" s="23"/>
      <c r="C173" s="23"/>
      <c r="D173" s="23"/>
      <c r="E173" s="23"/>
      <c r="F173" s="23"/>
      <c r="G173" s="23"/>
      <c r="H173" s="24"/>
      <c r="I173" s="25" t="str">
        <f aca="false">IF($E173="","",IF($H173="",Setup!$C$6*Setup!$C$8,Setup!$C$6*$H173))</f>
        <v/>
      </c>
      <c r="J173" s="26" t="str">
        <f aca="false">IF(OR($E173="",$F173="",$G173=""),"",IFERROR(IF($D173="Long",($G173-$E173)/($E173-$F173),($E173-$G173)/($F173-$E173)),""))</f>
        <v/>
      </c>
      <c r="K173" s="27" t="str">
        <f aca="false">IF($J173="","",$J173*$I173)</f>
        <v/>
      </c>
      <c r="L173" s="28" t="str">
        <f aca="false">IF($J173="","",IF($J173&gt;0.05,"Win",IF($J173&lt;-0.05,"Loss","BE")))</f>
        <v/>
      </c>
    </row>
    <row r="174" customFormat="false" ht="15" hidden="false" customHeight="false" outlineLevel="0" collapsed="false">
      <c r="A174" s="22"/>
      <c r="B174" s="23"/>
      <c r="C174" s="23"/>
      <c r="D174" s="23"/>
      <c r="E174" s="23"/>
      <c r="F174" s="23"/>
      <c r="G174" s="23"/>
      <c r="H174" s="24"/>
      <c r="I174" s="25" t="str">
        <f aca="false">IF($E174="","",IF($H174="",Setup!$C$6*Setup!$C$8,Setup!$C$6*$H174))</f>
        <v/>
      </c>
      <c r="J174" s="26" t="str">
        <f aca="false">IF(OR($E174="",$F174="",$G174=""),"",IFERROR(IF($D174="Long",($G174-$E174)/($E174-$F174),($E174-$G174)/($F174-$E174)),""))</f>
        <v/>
      </c>
      <c r="K174" s="27" t="str">
        <f aca="false">IF($J174="","",$J174*$I174)</f>
        <v/>
      </c>
      <c r="L174" s="28" t="str">
        <f aca="false">IF($J174="","",IF($J174&gt;0.05,"Win",IF($J174&lt;-0.05,"Loss","BE")))</f>
        <v/>
      </c>
    </row>
    <row r="175" customFormat="false" ht="15" hidden="false" customHeight="false" outlineLevel="0" collapsed="false">
      <c r="A175" s="22"/>
      <c r="B175" s="23"/>
      <c r="C175" s="23"/>
      <c r="D175" s="23"/>
      <c r="E175" s="23"/>
      <c r="F175" s="23"/>
      <c r="G175" s="23"/>
      <c r="H175" s="24"/>
      <c r="I175" s="25" t="str">
        <f aca="false">IF($E175="","",IF($H175="",Setup!$C$6*Setup!$C$8,Setup!$C$6*$H175))</f>
        <v/>
      </c>
      <c r="J175" s="26" t="str">
        <f aca="false">IF(OR($E175="",$F175="",$G175=""),"",IFERROR(IF($D175="Long",($G175-$E175)/($E175-$F175),($E175-$G175)/($F175-$E175)),""))</f>
        <v/>
      </c>
      <c r="K175" s="27" t="str">
        <f aca="false">IF($J175="","",$J175*$I175)</f>
        <v/>
      </c>
      <c r="L175" s="28" t="str">
        <f aca="false">IF($J175="","",IF($J175&gt;0.05,"Win",IF($J175&lt;-0.05,"Loss","BE")))</f>
        <v/>
      </c>
    </row>
    <row r="176" customFormat="false" ht="15" hidden="false" customHeight="false" outlineLevel="0" collapsed="false">
      <c r="A176" s="22"/>
      <c r="B176" s="23"/>
      <c r="C176" s="23"/>
      <c r="D176" s="23"/>
      <c r="E176" s="23"/>
      <c r="F176" s="23"/>
      <c r="G176" s="23"/>
      <c r="H176" s="24"/>
      <c r="I176" s="25" t="str">
        <f aca="false">IF($E176="","",IF($H176="",Setup!$C$6*Setup!$C$8,Setup!$C$6*$H176))</f>
        <v/>
      </c>
      <c r="J176" s="26" t="str">
        <f aca="false">IF(OR($E176="",$F176="",$G176=""),"",IFERROR(IF($D176="Long",($G176-$E176)/($E176-$F176),($E176-$G176)/($F176-$E176)),""))</f>
        <v/>
      </c>
      <c r="K176" s="27" t="str">
        <f aca="false">IF($J176="","",$J176*$I176)</f>
        <v/>
      </c>
      <c r="L176" s="28" t="str">
        <f aca="false">IF($J176="","",IF($J176&gt;0.05,"Win",IF($J176&lt;-0.05,"Loss","BE")))</f>
        <v/>
      </c>
    </row>
    <row r="177" customFormat="false" ht="15" hidden="false" customHeight="false" outlineLevel="0" collapsed="false">
      <c r="A177" s="22"/>
      <c r="B177" s="23"/>
      <c r="C177" s="23"/>
      <c r="D177" s="23"/>
      <c r="E177" s="23"/>
      <c r="F177" s="23"/>
      <c r="G177" s="23"/>
      <c r="H177" s="24"/>
      <c r="I177" s="25" t="str">
        <f aca="false">IF($E177="","",IF($H177="",Setup!$C$6*Setup!$C$8,Setup!$C$6*$H177))</f>
        <v/>
      </c>
      <c r="J177" s="26" t="str">
        <f aca="false">IF(OR($E177="",$F177="",$G177=""),"",IFERROR(IF($D177="Long",($G177-$E177)/($E177-$F177),($E177-$G177)/($F177-$E177)),""))</f>
        <v/>
      </c>
      <c r="K177" s="27" t="str">
        <f aca="false">IF($J177="","",$J177*$I177)</f>
        <v/>
      </c>
      <c r="L177" s="28" t="str">
        <f aca="false">IF($J177="","",IF($J177&gt;0.05,"Win",IF($J177&lt;-0.05,"Loss","BE")))</f>
        <v/>
      </c>
    </row>
    <row r="178" customFormat="false" ht="15" hidden="false" customHeight="false" outlineLevel="0" collapsed="false">
      <c r="A178" s="22"/>
      <c r="B178" s="23"/>
      <c r="C178" s="23"/>
      <c r="D178" s="23"/>
      <c r="E178" s="23"/>
      <c r="F178" s="23"/>
      <c r="G178" s="23"/>
      <c r="H178" s="24"/>
      <c r="I178" s="25" t="str">
        <f aca="false">IF($E178="","",IF($H178="",Setup!$C$6*Setup!$C$8,Setup!$C$6*$H178))</f>
        <v/>
      </c>
      <c r="J178" s="26" t="str">
        <f aca="false">IF(OR($E178="",$F178="",$G178=""),"",IFERROR(IF($D178="Long",($G178-$E178)/($E178-$F178),($E178-$G178)/($F178-$E178)),""))</f>
        <v/>
      </c>
      <c r="K178" s="27" t="str">
        <f aca="false">IF($J178="","",$J178*$I178)</f>
        <v/>
      </c>
      <c r="L178" s="28" t="str">
        <f aca="false">IF($J178="","",IF($J178&gt;0.05,"Win",IF($J178&lt;-0.05,"Loss","BE")))</f>
        <v/>
      </c>
    </row>
    <row r="179" customFormat="false" ht="15" hidden="false" customHeight="false" outlineLevel="0" collapsed="false">
      <c r="A179" s="22"/>
      <c r="B179" s="23"/>
      <c r="C179" s="23"/>
      <c r="D179" s="23"/>
      <c r="E179" s="23"/>
      <c r="F179" s="23"/>
      <c r="G179" s="23"/>
      <c r="H179" s="24"/>
      <c r="I179" s="25" t="str">
        <f aca="false">IF($E179="","",IF($H179="",Setup!$C$6*Setup!$C$8,Setup!$C$6*$H179))</f>
        <v/>
      </c>
      <c r="J179" s="26" t="str">
        <f aca="false">IF(OR($E179="",$F179="",$G179=""),"",IFERROR(IF($D179="Long",($G179-$E179)/($E179-$F179),($E179-$G179)/($F179-$E179)),""))</f>
        <v/>
      </c>
      <c r="K179" s="27" t="str">
        <f aca="false">IF($J179="","",$J179*$I179)</f>
        <v/>
      </c>
      <c r="L179" s="28" t="str">
        <f aca="false">IF($J179="","",IF($J179&gt;0.05,"Win",IF($J179&lt;-0.05,"Loss","BE")))</f>
        <v/>
      </c>
    </row>
    <row r="180" customFormat="false" ht="15" hidden="false" customHeight="false" outlineLevel="0" collapsed="false">
      <c r="A180" s="22"/>
      <c r="B180" s="23"/>
      <c r="C180" s="23"/>
      <c r="D180" s="23"/>
      <c r="E180" s="23"/>
      <c r="F180" s="23"/>
      <c r="G180" s="23"/>
      <c r="H180" s="24"/>
      <c r="I180" s="25" t="str">
        <f aca="false">IF($E180="","",IF($H180="",Setup!$C$6*Setup!$C$8,Setup!$C$6*$H180))</f>
        <v/>
      </c>
      <c r="J180" s="26" t="str">
        <f aca="false">IF(OR($E180="",$F180="",$G180=""),"",IFERROR(IF($D180="Long",($G180-$E180)/($E180-$F180),($E180-$G180)/($F180-$E180)),""))</f>
        <v/>
      </c>
      <c r="K180" s="27" t="str">
        <f aca="false">IF($J180="","",$J180*$I180)</f>
        <v/>
      </c>
      <c r="L180" s="28" t="str">
        <f aca="false">IF($J180="","",IF($J180&gt;0.05,"Win",IF($J180&lt;-0.05,"Loss","BE")))</f>
        <v/>
      </c>
    </row>
    <row r="181" customFormat="false" ht="15" hidden="false" customHeight="false" outlineLevel="0" collapsed="false">
      <c r="A181" s="22"/>
      <c r="B181" s="23"/>
      <c r="C181" s="23"/>
      <c r="D181" s="23"/>
      <c r="E181" s="23"/>
      <c r="F181" s="23"/>
      <c r="G181" s="23"/>
      <c r="H181" s="24"/>
      <c r="I181" s="25" t="str">
        <f aca="false">IF($E181="","",IF($H181="",Setup!$C$6*Setup!$C$8,Setup!$C$6*$H181))</f>
        <v/>
      </c>
      <c r="J181" s="26" t="str">
        <f aca="false">IF(OR($E181="",$F181="",$G181=""),"",IFERROR(IF($D181="Long",($G181-$E181)/($E181-$F181),($E181-$G181)/($F181-$E181)),""))</f>
        <v/>
      </c>
      <c r="K181" s="27" t="str">
        <f aca="false">IF($J181="","",$J181*$I181)</f>
        <v/>
      </c>
      <c r="L181" s="28" t="str">
        <f aca="false">IF($J181="","",IF($J181&gt;0.05,"Win",IF($J181&lt;-0.05,"Loss","BE")))</f>
        <v/>
      </c>
    </row>
    <row r="182" customFormat="false" ht="15" hidden="false" customHeight="false" outlineLevel="0" collapsed="false">
      <c r="A182" s="22"/>
      <c r="B182" s="23"/>
      <c r="C182" s="23"/>
      <c r="D182" s="23"/>
      <c r="E182" s="23"/>
      <c r="F182" s="23"/>
      <c r="G182" s="23"/>
      <c r="H182" s="24"/>
      <c r="I182" s="25" t="str">
        <f aca="false">IF($E182="","",IF($H182="",Setup!$C$6*Setup!$C$8,Setup!$C$6*$H182))</f>
        <v/>
      </c>
      <c r="J182" s="26" t="str">
        <f aca="false">IF(OR($E182="",$F182="",$G182=""),"",IFERROR(IF($D182="Long",($G182-$E182)/($E182-$F182),($E182-$G182)/($F182-$E182)),""))</f>
        <v/>
      </c>
      <c r="K182" s="27" t="str">
        <f aca="false">IF($J182="","",$J182*$I182)</f>
        <v/>
      </c>
      <c r="L182" s="28" t="str">
        <f aca="false">IF($J182="","",IF($J182&gt;0.05,"Win",IF($J182&lt;-0.05,"Loss","BE")))</f>
        <v/>
      </c>
    </row>
    <row r="183" customFormat="false" ht="15" hidden="false" customHeight="false" outlineLevel="0" collapsed="false">
      <c r="A183" s="22"/>
      <c r="B183" s="23"/>
      <c r="C183" s="23"/>
      <c r="D183" s="23"/>
      <c r="E183" s="23"/>
      <c r="F183" s="23"/>
      <c r="G183" s="23"/>
      <c r="H183" s="24"/>
      <c r="I183" s="25" t="str">
        <f aca="false">IF($E183="","",IF($H183="",Setup!$C$6*Setup!$C$8,Setup!$C$6*$H183))</f>
        <v/>
      </c>
      <c r="J183" s="26" t="str">
        <f aca="false">IF(OR($E183="",$F183="",$G183=""),"",IFERROR(IF($D183="Long",($G183-$E183)/($E183-$F183),($E183-$G183)/($F183-$E183)),""))</f>
        <v/>
      </c>
      <c r="K183" s="27" t="str">
        <f aca="false">IF($J183="","",$J183*$I183)</f>
        <v/>
      </c>
      <c r="L183" s="28" t="str">
        <f aca="false">IF($J183="","",IF($J183&gt;0.05,"Win",IF($J183&lt;-0.05,"Loss","BE")))</f>
        <v/>
      </c>
    </row>
    <row r="184" customFormat="false" ht="15" hidden="false" customHeight="false" outlineLevel="0" collapsed="false">
      <c r="A184" s="22"/>
      <c r="B184" s="23"/>
      <c r="C184" s="23"/>
      <c r="D184" s="23"/>
      <c r="E184" s="23"/>
      <c r="F184" s="23"/>
      <c r="G184" s="23"/>
      <c r="H184" s="24"/>
      <c r="I184" s="25" t="str">
        <f aca="false">IF($E184="","",IF($H184="",Setup!$C$6*Setup!$C$8,Setup!$C$6*$H184))</f>
        <v/>
      </c>
      <c r="J184" s="26" t="str">
        <f aca="false">IF(OR($E184="",$F184="",$G184=""),"",IFERROR(IF($D184="Long",($G184-$E184)/($E184-$F184),($E184-$G184)/($F184-$E184)),""))</f>
        <v/>
      </c>
      <c r="K184" s="27" t="str">
        <f aca="false">IF($J184="","",$J184*$I184)</f>
        <v/>
      </c>
      <c r="L184" s="28" t="str">
        <f aca="false">IF($J184="","",IF($J184&gt;0.05,"Win",IF($J184&lt;-0.05,"Loss","BE")))</f>
        <v/>
      </c>
    </row>
    <row r="185" customFormat="false" ht="15" hidden="false" customHeight="false" outlineLevel="0" collapsed="false">
      <c r="A185" s="22"/>
      <c r="B185" s="23"/>
      <c r="C185" s="23"/>
      <c r="D185" s="23"/>
      <c r="E185" s="23"/>
      <c r="F185" s="23"/>
      <c r="G185" s="23"/>
      <c r="H185" s="24"/>
      <c r="I185" s="25" t="str">
        <f aca="false">IF($E185="","",IF($H185="",Setup!$C$6*Setup!$C$8,Setup!$C$6*$H185))</f>
        <v/>
      </c>
      <c r="J185" s="26" t="str">
        <f aca="false">IF(OR($E185="",$F185="",$G185=""),"",IFERROR(IF($D185="Long",($G185-$E185)/($E185-$F185),($E185-$G185)/($F185-$E185)),""))</f>
        <v/>
      </c>
      <c r="K185" s="27" t="str">
        <f aca="false">IF($J185="","",$J185*$I185)</f>
        <v/>
      </c>
      <c r="L185" s="28" t="str">
        <f aca="false">IF($J185="","",IF($J185&gt;0.05,"Win",IF($J185&lt;-0.05,"Loss","BE")))</f>
        <v/>
      </c>
    </row>
    <row r="186" customFormat="false" ht="15" hidden="false" customHeight="false" outlineLevel="0" collapsed="false">
      <c r="A186" s="22"/>
      <c r="B186" s="23"/>
      <c r="C186" s="23"/>
      <c r="D186" s="23"/>
      <c r="E186" s="23"/>
      <c r="F186" s="23"/>
      <c r="G186" s="23"/>
      <c r="H186" s="24"/>
      <c r="I186" s="25" t="str">
        <f aca="false">IF($E186="","",IF($H186="",Setup!$C$6*Setup!$C$8,Setup!$C$6*$H186))</f>
        <v/>
      </c>
      <c r="J186" s="26" t="str">
        <f aca="false">IF(OR($E186="",$F186="",$G186=""),"",IFERROR(IF($D186="Long",($G186-$E186)/($E186-$F186),($E186-$G186)/($F186-$E186)),""))</f>
        <v/>
      </c>
      <c r="K186" s="27" t="str">
        <f aca="false">IF($J186="","",$J186*$I186)</f>
        <v/>
      </c>
      <c r="L186" s="28" t="str">
        <f aca="false">IF($J186="","",IF($J186&gt;0.05,"Win",IF($J186&lt;-0.05,"Loss","BE")))</f>
        <v/>
      </c>
    </row>
    <row r="187" customFormat="false" ht="15" hidden="false" customHeight="false" outlineLevel="0" collapsed="false">
      <c r="A187" s="22"/>
      <c r="B187" s="23"/>
      <c r="C187" s="23"/>
      <c r="D187" s="23"/>
      <c r="E187" s="23"/>
      <c r="F187" s="23"/>
      <c r="G187" s="23"/>
      <c r="H187" s="24"/>
      <c r="I187" s="25" t="str">
        <f aca="false">IF($E187="","",IF($H187="",Setup!$C$6*Setup!$C$8,Setup!$C$6*$H187))</f>
        <v/>
      </c>
      <c r="J187" s="26" t="str">
        <f aca="false">IF(OR($E187="",$F187="",$G187=""),"",IFERROR(IF($D187="Long",($G187-$E187)/($E187-$F187),($E187-$G187)/($F187-$E187)),""))</f>
        <v/>
      </c>
      <c r="K187" s="27" t="str">
        <f aca="false">IF($J187="","",$J187*$I187)</f>
        <v/>
      </c>
      <c r="L187" s="28" t="str">
        <f aca="false">IF($J187="","",IF($J187&gt;0.05,"Win",IF($J187&lt;-0.05,"Loss","BE")))</f>
        <v/>
      </c>
    </row>
    <row r="188" customFormat="false" ht="15" hidden="false" customHeight="false" outlineLevel="0" collapsed="false">
      <c r="A188" s="22"/>
      <c r="B188" s="23"/>
      <c r="C188" s="23"/>
      <c r="D188" s="23"/>
      <c r="E188" s="23"/>
      <c r="F188" s="23"/>
      <c r="G188" s="23"/>
      <c r="H188" s="24"/>
      <c r="I188" s="25" t="str">
        <f aca="false">IF($E188="","",IF($H188="",Setup!$C$6*Setup!$C$8,Setup!$C$6*$H188))</f>
        <v/>
      </c>
      <c r="J188" s="26" t="str">
        <f aca="false">IF(OR($E188="",$F188="",$G188=""),"",IFERROR(IF($D188="Long",($G188-$E188)/($E188-$F188),($E188-$G188)/($F188-$E188)),""))</f>
        <v/>
      </c>
      <c r="K188" s="27" t="str">
        <f aca="false">IF($J188="","",$J188*$I188)</f>
        <v/>
      </c>
      <c r="L188" s="28" t="str">
        <f aca="false">IF($J188="","",IF($J188&gt;0.05,"Win",IF($J188&lt;-0.05,"Loss","BE")))</f>
        <v/>
      </c>
    </row>
    <row r="189" customFormat="false" ht="15" hidden="false" customHeight="false" outlineLevel="0" collapsed="false">
      <c r="A189" s="22"/>
      <c r="B189" s="23"/>
      <c r="C189" s="23"/>
      <c r="D189" s="23"/>
      <c r="E189" s="23"/>
      <c r="F189" s="23"/>
      <c r="G189" s="23"/>
      <c r="H189" s="24"/>
      <c r="I189" s="25" t="str">
        <f aca="false">IF($E189="","",IF($H189="",Setup!$C$6*Setup!$C$8,Setup!$C$6*$H189))</f>
        <v/>
      </c>
      <c r="J189" s="26" t="str">
        <f aca="false">IF(OR($E189="",$F189="",$G189=""),"",IFERROR(IF($D189="Long",($G189-$E189)/($E189-$F189),($E189-$G189)/($F189-$E189)),""))</f>
        <v/>
      </c>
      <c r="K189" s="27" t="str">
        <f aca="false">IF($J189="","",$J189*$I189)</f>
        <v/>
      </c>
      <c r="L189" s="28" t="str">
        <f aca="false">IF($J189="","",IF($J189&gt;0.05,"Win",IF($J189&lt;-0.05,"Loss","BE")))</f>
        <v/>
      </c>
    </row>
    <row r="190" customFormat="false" ht="15" hidden="false" customHeight="false" outlineLevel="0" collapsed="false">
      <c r="A190" s="22"/>
      <c r="B190" s="23"/>
      <c r="C190" s="23"/>
      <c r="D190" s="23"/>
      <c r="E190" s="23"/>
      <c r="F190" s="23"/>
      <c r="G190" s="23"/>
      <c r="H190" s="24"/>
      <c r="I190" s="25" t="str">
        <f aca="false">IF($E190="","",IF($H190="",Setup!$C$6*Setup!$C$8,Setup!$C$6*$H190))</f>
        <v/>
      </c>
      <c r="J190" s="26" t="str">
        <f aca="false">IF(OR($E190="",$F190="",$G190=""),"",IFERROR(IF($D190="Long",($G190-$E190)/($E190-$F190),($E190-$G190)/($F190-$E190)),""))</f>
        <v/>
      </c>
      <c r="K190" s="27" t="str">
        <f aca="false">IF($J190="","",$J190*$I190)</f>
        <v/>
      </c>
      <c r="L190" s="28" t="str">
        <f aca="false">IF($J190="","",IF($J190&gt;0.05,"Win",IF($J190&lt;-0.05,"Loss","BE")))</f>
        <v/>
      </c>
    </row>
    <row r="191" customFormat="false" ht="15" hidden="false" customHeight="false" outlineLevel="0" collapsed="false">
      <c r="A191" s="22"/>
      <c r="B191" s="23"/>
      <c r="C191" s="23"/>
      <c r="D191" s="23"/>
      <c r="E191" s="23"/>
      <c r="F191" s="23"/>
      <c r="G191" s="23"/>
      <c r="H191" s="24"/>
      <c r="I191" s="25" t="str">
        <f aca="false">IF($E191="","",IF($H191="",Setup!$C$6*Setup!$C$8,Setup!$C$6*$H191))</f>
        <v/>
      </c>
      <c r="J191" s="26" t="str">
        <f aca="false">IF(OR($E191="",$F191="",$G191=""),"",IFERROR(IF($D191="Long",($G191-$E191)/($E191-$F191),($E191-$G191)/($F191-$E191)),""))</f>
        <v/>
      </c>
      <c r="K191" s="27" t="str">
        <f aca="false">IF($J191="","",$J191*$I191)</f>
        <v/>
      </c>
      <c r="L191" s="28" t="str">
        <f aca="false">IF($J191="","",IF($J191&gt;0.05,"Win",IF($J191&lt;-0.05,"Loss","BE")))</f>
        <v/>
      </c>
    </row>
    <row r="192" customFormat="false" ht="15" hidden="false" customHeight="false" outlineLevel="0" collapsed="false">
      <c r="A192" s="22"/>
      <c r="B192" s="23"/>
      <c r="C192" s="23"/>
      <c r="D192" s="23"/>
      <c r="E192" s="23"/>
      <c r="F192" s="23"/>
      <c r="G192" s="23"/>
      <c r="H192" s="24"/>
      <c r="I192" s="25" t="str">
        <f aca="false">IF($E192="","",IF($H192="",Setup!$C$6*Setup!$C$8,Setup!$C$6*$H192))</f>
        <v/>
      </c>
      <c r="J192" s="26" t="str">
        <f aca="false">IF(OR($E192="",$F192="",$G192=""),"",IFERROR(IF($D192="Long",($G192-$E192)/($E192-$F192),($E192-$G192)/($F192-$E192)),""))</f>
        <v/>
      </c>
      <c r="K192" s="27" t="str">
        <f aca="false">IF($J192="","",$J192*$I192)</f>
        <v/>
      </c>
      <c r="L192" s="28" t="str">
        <f aca="false">IF($J192="","",IF($J192&gt;0.05,"Win",IF($J192&lt;-0.05,"Loss","BE")))</f>
        <v/>
      </c>
    </row>
    <row r="193" customFormat="false" ht="15" hidden="false" customHeight="false" outlineLevel="0" collapsed="false">
      <c r="A193" s="22"/>
      <c r="B193" s="23"/>
      <c r="C193" s="23"/>
      <c r="D193" s="23"/>
      <c r="E193" s="23"/>
      <c r="F193" s="23"/>
      <c r="G193" s="23"/>
      <c r="H193" s="24"/>
      <c r="I193" s="25" t="str">
        <f aca="false">IF($E193="","",IF($H193="",Setup!$C$6*Setup!$C$8,Setup!$C$6*$H193))</f>
        <v/>
      </c>
      <c r="J193" s="26" t="str">
        <f aca="false">IF(OR($E193="",$F193="",$G193=""),"",IFERROR(IF($D193="Long",($G193-$E193)/($E193-$F193),($E193-$G193)/($F193-$E193)),""))</f>
        <v/>
      </c>
      <c r="K193" s="27" t="str">
        <f aca="false">IF($J193="","",$J193*$I193)</f>
        <v/>
      </c>
      <c r="L193" s="28" t="str">
        <f aca="false">IF($J193="","",IF($J193&gt;0.05,"Win",IF($J193&lt;-0.05,"Loss","BE")))</f>
        <v/>
      </c>
    </row>
    <row r="194" customFormat="false" ht="15" hidden="false" customHeight="false" outlineLevel="0" collapsed="false">
      <c r="A194" s="22"/>
      <c r="B194" s="23"/>
      <c r="C194" s="23"/>
      <c r="D194" s="23"/>
      <c r="E194" s="23"/>
      <c r="F194" s="23"/>
      <c r="G194" s="23"/>
      <c r="H194" s="24"/>
      <c r="I194" s="25" t="str">
        <f aca="false">IF($E194="","",IF($H194="",Setup!$C$6*Setup!$C$8,Setup!$C$6*$H194))</f>
        <v/>
      </c>
      <c r="J194" s="26" t="str">
        <f aca="false">IF(OR($E194="",$F194="",$G194=""),"",IFERROR(IF($D194="Long",($G194-$E194)/($E194-$F194),($E194-$G194)/($F194-$E194)),""))</f>
        <v/>
      </c>
      <c r="K194" s="27" t="str">
        <f aca="false">IF($J194="","",$J194*$I194)</f>
        <v/>
      </c>
      <c r="L194" s="28" t="str">
        <f aca="false">IF($J194="","",IF($J194&gt;0.05,"Win",IF($J194&lt;-0.05,"Loss","BE")))</f>
        <v/>
      </c>
    </row>
    <row r="195" customFormat="false" ht="15" hidden="false" customHeight="false" outlineLevel="0" collapsed="false">
      <c r="A195" s="22"/>
      <c r="B195" s="23"/>
      <c r="C195" s="23"/>
      <c r="D195" s="23"/>
      <c r="E195" s="23"/>
      <c r="F195" s="23"/>
      <c r="G195" s="23"/>
      <c r="H195" s="24"/>
      <c r="I195" s="25" t="str">
        <f aca="false">IF($E195="","",IF($H195="",Setup!$C$6*Setup!$C$8,Setup!$C$6*$H195))</f>
        <v/>
      </c>
      <c r="J195" s="26" t="str">
        <f aca="false">IF(OR($E195="",$F195="",$G195=""),"",IFERROR(IF($D195="Long",($G195-$E195)/($E195-$F195),($E195-$G195)/($F195-$E195)),""))</f>
        <v/>
      </c>
      <c r="K195" s="27" t="str">
        <f aca="false">IF($J195="","",$J195*$I195)</f>
        <v/>
      </c>
      <c r="L195" s="28" t="str">
        <f aca="false">IF($J195="","",IF($J195&gt;0.05,"Win",IF($J195&lt;-0.05,"Loss","BE")))</f>
        <v/>
      </c>
    </row>
    <row r="196" customFormat="false" ht="15" hidden="false" customHeight="false" outlineLevel="0" collapsed="false">
      <c r="A196" s="22"/>
      <c r="B196" s="23"/>
      <c r="C196" s="23"/>
      <c r="D196" s="23"/>
      <c r="E196" s="23"/>
      <c r="F196" s="23"/>
      <c r="G196" s="23"/>
      <c r="H196" s="24"/>
      <c r="I196" s="25" t="str">
        <f aca="false">IF($E196="","",IF($H196="",Setup!$C$6*Setup!$C$8,Setup!$C$6*$H196))</f>
        <v/>
      </c>
      <c r="J196" s="26" t="str">
        <f aca="false">IF(OR($E196="",$F196="",$G196=""),"",IFERROR(IF($D196="Long",($G196-$E196)/($E196-$F196),($E196-$G196)/($F196-$E196)),""))</f>
        <v/>
      </c>
      <c r="K196" s="27" t="str">
        <f aca="false">IF($J196="","",$J196*$I196)</f>
        <v/>
      </c>
      <c r="L196" s="28" t="str">
        <f aca="false">IF($J196="","",IF($J196&gt;0.05,"Win",IF($J196&lt;-0.05,"Loss","BE")))</f>
        <v/>
      </c>
    </row>
    <row r="197" customFormat="false" ht="15" hidden="false" customHeight="false" outlineLevel="0" collapsed="false">
      <c r="A197" s="22"/>
      <c r="B197" s="23"/>
      <c r="C197" s="23"/>
      <c r="D197" s="23"/>
      <c r="E197" s="23"/>
      <c r="F197" s="23"/>
      <c r="G197" s="23"/>
      <c r="H197" s="24"/>
      <c r="I197" s="25" t="str">
        <f aca="false">IF($E197="","",IF($H197="",Setup!$C$6*Setup!$C$8,Setup!$C$6*$H197))</f>
        <v/>
      </c>
      <c r="J197" s="26" t="str">
        <f aca="false">IF(OR($E197="",$F197="",$G197=""),"",IFERROR(IF($D197="Long",($G197-$E197)/($E197-$F197),($E197-$G197)/($F197-$E197)),""))</f>
        <v/>
      </c>
      <c r="K197" s="27" t="str">
        <f aca="false">IF($J197="","",$J197*$I197)</f>
        <v/>
      </c>
      <c r="L197" s="28" t="str">
        <f aca="false">IF($J197="","",IF($J197&gt;0.05,"Win",IF($J197&lt;-0.05,"Loss","BE")))</f>
        <v/>
      </c>
    </row>
    <row r="198" customFormat="false" ht="15" hidden="false" customHeight="false" outlineLevel="0" collapsed="false">
      <c r="A198" s="22"/>
      <c r="B198" s="23"/>
      <c r="C198" s="23"/>
      <c r="D198" s="23"/>
      <c r="E198" s="23"/>
      <c r="F198" s="23"/>
      <c r="G198" s="23"/>
      <c r="H198" s="24"/>
      <c r="I198" s="25" t="str">
        <f aca="false">IF($E198="","",IF($H198="",Setup!$C$6*Setup!$C$8,Setup!$C$6*$H198))</f>
        <v/>
      </c>
      <c r="J198" s="26" t="str">
        <f aca="false">IF(OR($E198="",$F198="",$G198=""),"",IFERROR(IF($D198="Long",($G198-$E198)/($E198-$F198),($E198-$G198)/($F198-$E198)),""))</f>
        <v/>
      </c>
      <c r="K198" s="27" t="str">
        <f aca="false">IF($J198="","",$J198*$I198)</f>
        <v/>
      </c>
      <c r="L198" s="28" t="str">
        <f aca="false">IF($J198="","",IF($J198&gt;0.05,"Win",IF($J198&lt;-0.05,"Loss","BE")))</f>
        <v/>
      </c>
    </row>
    <row r="199" customFormat="false" ht="15" hidden="false" customHeight="false" outlineLevel="0" collapsed="false">
      <c r="A199" s="22"/>
      <c r="B199" s="23"/>
      <c r="C199" s="23"/>
      <c r="D199" s="23"/>
      <c r="E199" s="23"/>
      <c r="F199" s="23"/>
      <c r="G199" s="23"/>
      <c r="H199" s="24"/>
      <c r="I199" s="25" t="str">
        <f aca="false">IF($E199="","",IF($H199="",Setup!$C$6*Setup!$C$8,Setup!$C$6*$H199))</f>
        <v/>
      </c>
      <c r="J199" s="26" t="str">
        <f aca="false">IF(OR($E199="",$F199="",$G199=""),"",IFERROR(IF($D199="Long",($G199-$E199)/($E199-$F199),($E199-$G199)/($F199-$E199)),""))</f>
        <v/>
      </c>
      <c r="K199" s="27" t="str">
        <f aca="false">IF($J199="","",$J199*$I199)</f>
        <v/>
      </c>
      <c r="L199" s="28" t="str">
        <f aca="false">IF($J199="","",IF($J199&gt;0.05,"Win",IF($J199&lt;-0.05,"Loss","BE")))</f>
        <v/>
      </c>
    </row>
    <row r="200" customFormat="false" ht="15" hidden="false" customHeight="false" outlineLevel="0" collapsed="false">
      <c r="A200" s="22"/>
      <c r="B200" s="23"/>
      <c r="C200" s="23"/>
      <c r="D200" s="23"/>
      <c r="E200" s="23"/>
      <c r="F200" s="23"/>
      <c r="G200" s="23"/>
      <c r="H200" s="24"/>
      <c r="I200" s="25" t="str">
        <f aca="false">IF($E200="","",IF($H200="",Setup!$C$6*Setup!$C$8,Setup!$C$6*$H200))</f>
        <v/>
      </c>
      <c r="J200" s="26" t="str">
        <f aca="false">IF(OR($E200="",$F200="",$G200=""),"",IFERROR(IF($D200="Long",($G200-$E200)/($E200-$F200),($E200-$G200)/($F200-$E200)),""))</f>
        <v/>
      </c>
      <c r="K200" s="27" t="str">
        <f aca="false">IF($J200="","",$J200*$I200)</f>
        <v/>
      </c>
      <c r="L200" s="28" t="str">
        <f aca="false">IF($J200="","",IF($J200&gt;0.05,"Win",IF($J200&lt;-0.05,"Loss","BE")))</f>
        <v/>
      </c>
    </row>
    <row r="201" customFormat="false" ht="15" hidden="false" customHeight="false" outlineLevel="0" collapsed="false">
      <c r="A201" s="22"/>
      <c r="B201" s="23"/>
      <c r="C201" s="23"/>
      <c r="D201" s="23"/>
      <c r="E201" s="23"/>
      <c r="F201" s="23"/>
      <c r="G201" s="23"/>
      <c r="H201" s="24"/>
      <c r="I201" s="25" t="str">
        <f aca="false">IF($E201="","",IF($H201="",Setup!$C$6*Setup!$C$8,Setup!$C$6*$H201))</f>
        <v/>
      </c>
      <c r="J201" s="26" t="str">
        <f aca="false">IF(OR($E201="",$F201="",$G201=""),"",IFERROR(IF($D201="Long",($G201-$E201)/($E201-$F201),($E201-$G201)/($F201-$E201)),""))</f>
        <v/>
      </c>
      <c r="K201" s="27" t="str">
        <f aca="false">IF($J201="","",$J201*$I201)</f>
        <v/>
      </c>
      <c r="L201" s="28" t="str">
        <f aca="false">IF($J201="","",IF($J201&gt;0.05,"Win",IF($J201&lt;-0.05,"Loss","BE")))</f>
        <v/>
      </c>
    </row>
    <row r="202" customFormat="false" ht="15" hidden="false" customHeight="false" outlineLevel="0" collapsed="false">
      <c r="A202" s="22"/>
      <c r="B202" s="23"/>
      <c r="C202" s="23"/>
      <c r="D202" s="23"/>
      <c r="E202" s="23"/>
      <c r="F202" s="23"/>
      <c r="G202" s="23"/>
      <c r="H202" s="24"/>
      <c r="I202" s="25" t="str">
        <f aca="false">IF($E202="","",IF($H202="",Setup!$C$6*Setup!$C$8,Setup!$C$6*$H202))</f>
        <v/>
      </c>
      <c r="J202" s="26" t="str">
        <f aca="false">IF(OR($E202="",$F202="",$G202=""),"",IFERROR(IF($D202="Long",($G202-$E202)/($E202-$F202),($E202-$G202)/($F202-$E202)),""))</f>
        <v/>
      </c>
      <c r="K202" s="27" t="str">
        <f aca="false">IF($J202="","",$J202*$I202)</f>
        <v/>
      </c>
      <c r="L202" s="28" t="str">
        <f aca="false">IF($J202="","",IF($J202&gt;0.05,"Win",IF($J202&lt;-0.05,"Loss","BE")))</f>
        <v/>
      </c>
    </row>
    <row r="203" customFormat="false" ht="15" hidden="false" customHeight="false" outlineLevel="0" collapsed="false">
      <c r="A203" s="22"/>
      <c r="B203" s="23"/>
      <c r="C203" s="23"/>
      <c r="D203" s="23"/>
      <c r="E203" s="23"/>
      <c r="F203" s="23"/>
      <c r="G203" s="23"/>
      <c r="H203" s="24"/>
      <c r="I203" s="25" t="str">
        <f aca="false">IF($E203="","",IF($H203="",Setup!$C$6*Setup!$C$8,Setup!$C$6*$H203))</f>
        <v/>
      </c>
      <c r="J203" s="26" t="str">
        <f aca="false">IF(OR($E203="",$F203="",$G203=""),"",IFERROR(IF($D203="Long",($G203-$E203)/($E203-$F203),($E203-$G203)/($F203-$E203)),""))</f>
        <v/>
      </c>
      <c r="K203" s="27" t="str">
        <f aca="false">IF($J203="","",$J203*$I203)</f>
        <v/>
      </c>
      <c r="L203" s="28" t="str">
        <f aca="false">IF($J203="","",IF($J203&gt;0.05,"Win",IF($J203&lt;-0.05,"Loss","BE")))</f>
        <v/>
      </c>
    </row>
    <row r="204" customFormat="false" ht="15" hidden="false" customHeight="false" outlineLevel="0" collapsed="false">
      <c r="A204" s="22"/>
      <c r="B204" s="23"/>
      <c r="C204" s="23"/>
      <c r="D204" s="23"/>
      <c r="E204" s="23"/>
      <c r="F204" s="23"/>
      <c r="G204" s="23"/>
      <c r="H204" s="24"/>
      <c r="I204" s="25" t="str">
        <f aca="false">IF($E204="","",IF($H204="",Setup!$C$6*Setup!$C$8,Setup!$C$6*$H204))</f>
        <v/>
      </c>
      <c r="J204" s="26" t="str">
        <f aca="false">IF(OR($E204="",$F204="",$G204=""),"",IFERROR(IF($D204="Long",($G204-$E204)/($E204-$F204),($E204-$G204)/($F204-$E204)),""))</f>
        <v/>
      </c>
      <c r="K204" s="27" t="str">
        <f aca="false">IF($J204="","",$J204*$I204)</f>
        <v/>
      </c>
      <c r="L204" s="28" t="str">
        <f aca="false">IF($J204="","",IF($J204&gt;0.05,"Win",IF($J204&lt;-0.05,"Loss","BE")))</f>
        <v/>
      </c>
    </row>
    <row r="205" customFormat="false" ht="15" hidden="false" customHeight="false" outlineLevel="0" collapsed="false">
      <c r="A205" s="22"/>
      <c r="B205" s="23"/>
      <c r="C205" s="23"/>
      <c r="D205" s="23"/>
      <c r="E205" s="23"/>
      <c r="F205" s="23"/>
      <c r="G205" s="23"/>
      <c r="H205" s="24"/>
      <c r="I205" s="25" t="str">
        <f aca="false">IF($E205="","",IF($H205="",Setup!$C$6*Setup!$C$8,Setup!$C$6*$H205))</f>
        <v/>
      </c>
      <c r="J205" s="26" t="str">
        <f aca="false">IF(OR($E205="",$F205="",$G205=""),"",IFERROR(IF($D205="Long",($G205-$E205)/($E205-$F205),($E205-$G205)/($F205-$E205)),""))</f>
        <v/>
      </c>
      <c r="K205" s="27" t="str">
        <f aca="false">IF($J205="","",$J205*$I205)</f>
        <v/>
      </c>
      <c r="L205" s="28" t="str">
        <f aca="false">IF($J205="","",IF($J205&gt;0.05,"Win",IF($J205&lt;-0.05,"Loss","BE")))</f>
        <v/>
      </c>
    </row>
    <row r="206" customFormat="false" ht="15" hidden="false" customHeight="false" outlineLevel="0" collapsed="false">
      <c r="A206" s="22"/>
      <c r="B206" s="23"/>
      <c r="C206" s="23"/>
      <c r="D206" s="23"/>
      <c r="E206" s="23"/>
      <c r="F206" s="23"/>
      <c r="G206" s="23"/>
      <c r="H206" s="24"/>
      <c r="I206" s="25" t="str">
        <f aca="false">IF($E206="","",IF($H206="",Setup!$C$6*Setup!$C$8,Setup!$C$6*$H206))</f>
        <v/>
      </c>
      <c r="J206" s="26" t="str">
        <f aca="false">IF(OR($E206="",$F206="",$G206=""),"",IFERROR(IF($D206="Long",($G206-$E206)/($E206-$F206),($E206-$G206)/($F206-$E206)),""))</f>
        <v/>
      </c>
      <c r="K206" s="27" t="str">
        <f aca="false">IF($J206="","",$J206*$I206)</f>
        <v/>
      </c>
      <c r="L206" s="28" t="str">
        <f aca="false">IF($J206="","",IF($J206&gt;0.05,"Win",IF($J206&lt;-0.05,"Loss","BE")))</f>
        <v/>
      </c>
    </row>
    <row r="207" customFormat="false" ht="15" hidden="false" customHeight="false" outlineLevel="0" collapsed="false">
      <c r="A207" s="22"/>
      <c r="B207" s="23"/>
      <c r="C207" s="23"/>
      <c r="D207" s="23"/>
      <c r="E207" s="23"/>
      <c r="F207" s="23"/>
      <c r="G207" s="23"/>
      <c r="H207" s="24"/>
      <c r="I207" s="25" t="str">
        <f aca="false">IF($E207="","",IF($H207="",Setup!$C$6*Setup!$C$8,Setup!$C$6*$H207))</f>
        <v/>
      </c>
      <c r="J207" s="26" t="str">
        <f aca="false">IF(OR($E207="",$F207="",$G207=""),"",IFERROR(IF($D207="Long",($G207-$E207)/($E207-$F207),($E207-$G207)/($F207-$E207)),""))</f>
        <v/>
      </c>
      <c r="K207" s="27" t="str">
        <f aca="false">IF($J207="","",$J207*$I207)</f>
        <v/>
      </c>
      <c r="L207" s="28" t="str">
        <f aca="false">IF($J207="","",IF($J207&gt;0.05,"Win",IF($J207&lt;-0.05,"Loss","BE")))</f>
        <v/>
      </c>
    </row>
    <row r="208" customFormat="false" ht="15" hidden="false" customHeight="false" outlineLevel="0" collapsed="false">
      <c r="A208" s="22"/>
      <c r="B208" s="23"/>
      <c r="C208" s="23"/>
      <c r="D208" s="23"/>
      <c r="E208" s="23"/>
      <c r="F208" s="23"/>
      <c r="G208" s="23"/>
      <c r="H208" s="24"/>
      <c r="I208" s="25" t="str">
        <f aca="false">IF($E208="","",IF($H208="",Setup!$C$6*Setup!$C$8,Setup!$C$6*$H208))</f>
        <v/>
      </c>
      <c r="J208" s="26" t="str">
        <f aca="false">IF(OR($E208="",$F208="",$G208=""),"",IFERROR(IF($D208="Long",($G208-$E208)/($E208-$F208),($E208-$G208)/($F208-$E208)),""))</f>
        <v/>
      </c>
      <c r="K208" s="27" t="str">
        <f aca="false">IF($J208="","",$J208*$I208)</f>
        <v/>
      </c>
      <c r="L208" s="28" t="str">
        <f aca="false">IF($J208="","",IF($J208&gt;0.05,"Win",IF($J208&lt;-0.05,"Loss","BE")))</f>
        <v/>
      </c>
    </row>
    <row r="209" customFormat="false" ht="15" hidden="false" customHeight="false" outlineLevel="0" collapsed="false">
      <c r="A209" s="22"/>
      <c r="B209" s="23"/>
      <c r="C209" s="23"/>
      <c r="D209" s="23"/>
      <c r="E209" s="23"/>
      <c r="F209" s="23"/>
      <c r="G209" s="23"/>
      <c r="H209" s="24"/>
      <c r="I209" s="25" t="str">
        <f aca="false">IF($E209="","",IF($H209="",Setup!$C$6*Setup!$C$8,Setup!$C$6*$H209))</f>
        <v/>
      </c>
      <c r="J209" s="26" t="str">
        <f aca="false">IF(OR($E209="",$F209="",$G209=""),"",IFERROR(IF($D209="Long",($G209-$E209)/($E209-$F209),($E209-$G209)/($F209-$E209)),""))</f>
        <v/>
      </c>
      <c r="K209" s="27" t="str">
        <f aca="false">IF($J209="","",$J209*$I209)</f>
        <v/>
      </c>
      <c r="L209" s="28" t="str">
        <f aca="false">IF($J209="","",IF($J209&gt;0.05,"Win",IF($J209&lt;-0.05,"Loss","BE")))</f>
        <v/>
      </c>
    </row>
    <row r="210" customFormat="false" ht="15" hidden="false" customHeight="false" outlineLevel="0" collapsed="false">
      <c r="A210" s="22"/>
      <c r="B210" s="23"/>
      <c r="C210" s="23"/>
      <c r="D210" s="23"/>
      <c r="E210" s="23"/>
      <c r="F210" s="23"/>
      <c r="G210" s="23"/>
      <c r="H210" s="24"/>
      <c r="I210" s="25" t="str">
        <f aca="false">IF($E210="","",IF($H210="",Setup!$C$6*Setup!$C$8,Setup!$C$6*$H210))</f>
        <v/>
      </c>
      <c r="J210" s="26" t="str">
        <f aca="false">IF(OR($E210="",$F210="",$G210=""),"",IFERROR(IF($D210="Long",($G210-$E210)/($E210-$F210),($E210-$G210)/($F210-$E210)),""))</f>
        <v/>
      </c>
      <c r="K210" s="27" t="str">
        <f aca="false">IF($J210="","",$J210*$I210)</f>
        <v/>
      </c>
      <c r="L210" s="28" t="str">
        <f aca="false">IF($J210="","",IF($J210&gt;0.05,"Win",IF($J210&lt;-0.05,"Loss","BE")))</f>
        <v/>
      </c>
    </row>
    <row r="211" customFormat="false" ht="15" hidden="false" customHeight="false" outlineLevel="0" collapsed="false">
      <c r="A211" s="22"/>
      <c r="B211" s="23"/>
      <c r="C211" s="23"/>
      <c r="D211" s="23"/>
      <c r="E211" s="23"/>
      <c r="F211" s="23"/>
      <c r="G211" s="23"/>
      <c r="H211" s="24"/>
      <c r="I211" s="25" t="str">
        <f aca="false">IF($E211="","",IF($H211="",Setup!$C$6*Setup!$C$8,Setup!$C$6*$H211))</f>
        <v/>
      </c>
      <c r="J211" s="26" t="str">
        <f aca="false">IF(OR($E211="",$F211="",$G211=""),"",IFERROR(IF($D211="Long",($G211-$E211)/($E211-$F211),($E211-$G211)/($F211-$E211)),""))</f>
        <v/>
      </c>
      <c r="K211" s="27" t="str">
        <f aca="false">IF($J211="","",$J211*$I211)</f>
        <v/>
      </c>
      <c r="L211" s="28" t="str">
        <f aca="false">IF($J211="","",IF($J211&gt;0.05,"Win",IF($J211&lt;-0.05,"Loss","BE")))</f>
        <v/>
      </c>
    </row>
    <row r="212" customFormat="false" ht="15" hidden="false" customHeight="false" outlineLevel="0" collapsed="false">
      <c r="A212" s="22"/>
      <c r="B212" s="23"/>
      <c r="C212" s="23"/>
      <c r="D212" s="23"/>
      <c r="E212" s="23"/>
      <c r="F212" s="23"/>
      <c r="G212" s="23"/>
      <c r="H212" s="24"/>
      <c r="I212" s="25" t="str">
        <f aca="false">IF($E212="","",IF($H212="",Setup!$C$6*Setup!$C$8,Setup!$C$6*$H212))</f>
        <v/>
      </c>
      <c r="J212" s="26" t="str">
        <f aca="false">IF(OR($E212="",$F212="",$G212=""),"",IFERROR(IF($D212="Long",($G212-$E212)/($E212-$F212),($E212-$G212)/($F212-$E212)),""))</f>
        <v/>
      </c>
      <c r="K212" s="27" t="str">
        <f aca="false">IF($J212="","",$J212*$I212)</f>
        <v/>
      </c>
      <c r="L212" s="28" t="str">
        <f aca="false">IF($J212="","",IF($J212&gt;0.05,"Win",IF($J212&lt;-0.05,"Loss","BE")))</f>
        <v/>
      </c>
    </row>
    <row r="213" customFormat="false" ht="15" hidden="false" customHeight="false" outlineLevel="0" collapsed="false">
      <c r="A213" s="22"/>
      <c r="B213" s="23"/>
      <c r="C213" s="23"/>
      <c r="D213" s="23"/>
      <c r="E213" s="23"/>
      <c r="F213" s="23"/>
      <c r="G213" s="23"/>
      <c r="H213" s="24"/>
      <c r="I213" s="25" t="str">
        <f aca="false">IF($E213="","",IF($H213="",Setup!$C$6*Setup!$C$8,Setup!$C$6*$H213))</f>
        <v/>
      </c>
      <c r="J213" s="26" t="str">
        <f aca="false">IF(OR($E213="",$F213="",$G213=""),"",IFERROR(IF($D213="Long",($G213-$E213)/($E213-$F213),($E213-$G213)/($F213-$E213)),""))</f>
        <v/>
      </c>
      <c r="K213" s="27" t="str">
        <f aca="false">IF($J213="","",$J213*$I213)</f>
        <v/>
      </c>
      <c r="L213" s="28" t="str">
        <f aca="false">IF($J213="","",IF($J213&gt;0.05,"Win",IF($J213&lt;-0.05,"Loss","BE")))</f>
        <v/>
      </c>
    </row>
    <row r="214" customFormat="false" ht="15" hidden="false" customHeight="false" outlineLevel="0" collapsed="false">
      <c r="A214" s="22"/>
      <c r="B214" s="23"/>
      <c r="C214" s="23"/>
      <c r="D214" s="23"/>
      <c r="E214" s="23"/>
      <c r="F214" s="23"/>
      <c r="G214" s="23"/>
      <c r="H214" s="24"/>
      <c r="I214" s="25" t="str">
        <f aca="false">IF($E214="","",IF($H214="",Setup!$C$6*Setup!$C$8,Setup!$C$6*$H214))</f>
        <v/>
      </c>
      <c r="J214" s="26" t="str">
        <f aca="false">IF(OR($E214="",$F214="",$G214=""),"",IFERROR(IF($D214="Long",($G214-$E214)/($E214-$F214),($E214-$G214)/($F214-$E214)),""))</f>
        <v/>
      </c>
      <c r="K214" s="27" t="str">
        <f aca="false">IF($J214="","",$J214*$I214)</f>
        <v/>
      </c>
      <c r="L214" s="28" t="str">
        <f aca="false">IF($J214="","",IF($J214&gt;0.05,"Win",IF($J214&lt;-0.05,"Loss","BE")))</f>
        <v/>
      </c>
    </row>
    <row r="215" customFormat="false" ht="15" hidden="false" customHeight="false" outlineLevel="0" collapsed="false">
      <c r="A215" s="22"/>
      <c r="B215" s="23"/>
      <c r="C215" s="23"/>
      <c r="D215" s="23"/>
      <c r="E215" s="23"/>
      <c r="F215" s="23"/>
      <c r="G215" s="23"/>
      <c r="H215" s="24"/>
      <c r="I215" s="25" t="str">
        <f aca="false">IF($E215="","",IF($H215="",Setup!$C$6*Setup!$C$8,Setup!$C$6*$H215))</f>
        <v/>
      </c>
      <c r="J215" s="26" t="str">
        <f aca="false">IF(OR($E215="",$F215="",$G215=""),"",IFERROR(IF($D215="Long",($G215-$E215)/($E215-$F215),($E215-$G215)/($F215-$E215)),""))</f>
        <v/>
      </c>
      <c r="K215" s="27" t="str">
        <f aca="false">IF($J215="","",$J215*$I215)</f>
        <v/>
      </c>
      <c r="L215" s="28" t="str">
        <f aca="false">IF($J215="","",IF($J215&gt;0.05,"Win",IF($J215&lt;-0.05,"Loss","BE")))</f>
        <v/>
      </c>
    </row>
    <row r="216" customFormat="false" ht="15" hidden="false" customHeight="false" outlineLevel="0" collapsed="false">
      <c r="A216" s="22"/>
      <c r="B216" s="23"/>
      <c r="C216" s="23"/>
      <c r="D216" s="23"/>
      <c r="E216" s="23"/>
      <c r="F216" s="23"/>
      <c r="G216" s="23"/>
      <c r="H216" s="24"/>
      <c r="I216" s="25" t="str">
        <f aca="false">IF($E216="","",IF($H216="",Setup!$C$6*Setup!$C$8,Setup!$C$6*$H216))</f>
        <v/>
      </c>
      <c r="J216" s="26" t="str">
        <f aca="false">IF(OR($E216="",$F216="",$G216=""),"",IFERROR(IF($D216="Long",($G216-$E216)/($E216-$F216),($E216-$G216)/($F216-$E216)),""))</f>
        <v/>
      </c>
      <c r="K216" s="27" t="str">
        <f aca="false">IF($J216="","",$J216*$I216)</f>
        <v/>
      </c>
      <c r="L216" s="28" t="str">
        <f aca="false">IF($J216="","",IF($J216&gt;0.05,"Win",IF($J216&lt;-0.05,"Loss","BE")))</f>
        <v/>
      </c>
    </row>
    <row r="217" customFormat="false" ht="15" hidden="false" customHeight="false" outlineLevel="0" collapsed="false">
      <c r="A217" s="22"/>
      <c r="B217" s="23"/>
      <c r="C217" s="23"/>
      <c r="D217" s="23"/>
      <c r="E217" s="23"/>
      <c r="F217" s="23"/>
      <c r="G217" s="23"/>
      <c r="H217" s="24"/>
      <c r="I217" s="25" t="str">
        <f aca="false">IF($E217="","",IF($H217="",Setup!$C$6*Setup!$C$8,Setup!$C$6*$H217))</f>
        <v/>
      </c>
      <c r="J217" s="26" t="str">
        <f aca="false">IF(OR($E217="",$F217="",$G217=""),"",IFERROR(IF($D217="Long",($G217-$E217)/($E217-$F217),($E217-$G217)/($F217-$E217)),""))</f>
        <v/>
      </c>
      <c r="K217" s="27" t="str">
        <f aca="false">IF($J217="","",$J217*$I217)</f>
        <v/>
      </c>
      <c r="L217" s="28" t="str">
        <f aca="false">IF($J217="","",IF($J217&gt;0.05,"Win",IF($J217&lt;-0.05,"Loss","BE")))</f>
        <v/>
      </c>
    </row>
    <row r="218" customFormat="false" ht="15" hidden="false" customHeight="false" outlineLevel="0" collapsed="false">
      <c r="A218" s="22"/>
      <c r="B218" s="23"/>
      <c r="C218" s="23"/>
      <c r="D218" s="23"/>
      <c r="E218" s="23"/>
      <c r="F218" s="23"/>
      <c r="G218" s="23"/>
      <c r="H218" s="24"/>
      <c r="I218" s="25" t="str">
        <f aca="false">IF($E218="","",IF($H218="",Setup!$C$6*Setup!$C$8,Setup!$C$6*$H218))</f>
        <v/>
      </c>
      <c r="J218" s="26" t="str">
        <f aca="false">IF(OR($E218="",$F218="",$G218=""),"",IFERROR(IF($D218="Long",($G218-$E218)/($E218-$F218),($E218-$G218)/($F218-$E218)),""))</f>
        <v/>
      </c>
      <c r="K218" s="27" t="str">
        <f aca="false">IF($J218="","",$J218*$I218)</f>
        <v/>
      </c>
      <c r="L218" s="28" t="str">
        <f aca="false">IF($J218="","",IF($J218&gt;0.05,"Win",IF($J218&lt;-0.05,"Loss","BE")))</f>
        <v/>
      </c>
    </row>
    <row r="219" customFormat="false" ht="15" hidden="false" customHeight="false" outlineLevel="0" collapsed="false">
      <c r="A219" s="22"/>
      <c r="B219" s="23"/>
      <c r="C219" s="23"/>
      <c r="D219" s="23"/>
      <c r="E219" s="23"/>
      <c r="F219" s="23"/>
      <c r="G219" s="23"/>
      <c r="H219" s="24"/>
      <c r="I219" s="25" t="str">
        <f aca="false">IF($E219="","",IF($H219="",Setup!$C$6*Setup!$C$8,Setup!$C$6*$H219))</f>
        <v/>
      </c>
      <c r="J219" s="26" t="str">
        <f aca="false">IF(OR($E219="",$F219="",$G219=""),"",IFERROR(IF($D219="Long",($G219-$E219)/($E219-$F219),($E219-$G219)/($F219-$E219)),""))</f>
        <v/>
      </c>
      <c r="K219" s="27" t="str">
        <f aca="false">IF($J219="","",$J219*$I219)</f>
        <v/>
      </c>
      <c r="L219" s="28" t="str">
        <f aca="false">IF($J219="","",IF($J219&gt;0.05,"Win",IF($J219&lt;-0.05,"Loss","BE")))</f>
        <v/>
      </c>
    </row>
    <row r="220" customFormat="false" ht="15" hidden="false" customHeight="false" outlineLevel="0" collapsed="false">
      <c r="A220" s="22"/>
      <c r="B220" s="23"/>
      <c r="C220" s="23"/>
      <c r="D220" s="23"/>
      <c r="E220" s="23"/>
      <c r="F220" s="23"/>
      <c r="G220" s="23"/>
      <c r="H220" s="24"/>
      <c r="I220" s="25" t="str">
        <f aca="false">IF($E220="","",IF($H220="",Setup!$C$6*Setup!$C$8,Setup!$C$6*$H220))</f>
        <v/>
      </c>
      <c r="J220" s="26" t="str">
        <f aca="false">IF(OR($E220="",$F220="",$G220=""),"",IFERROR(IF($D220="Long",($G220-$E220)/($E220-$F220),($E220-$G220)/($F220-$E220)),""))</f>
        <v/>
      </c>
      <c r="K220" s="27" t="str">
        <f aca="false">IF($J220="","",$J220*$I220)</f>
        <v/>
      </c>
      <c r="L220" s="28" t="str">
        <f aca="false">IF($J220="","",IF($J220&gt;0.05,"Win",IF($J220&lt;-0.05,"Loss","BE")))</f>
        <v/>
      </c>
    </row>
    <row r="221" customFormat="false" ht="15" hidden="false" customHeight="false" outlineLevel="0" collapsed="false">
      <c r="A221" s="22"/>
      <c r="B221" s="23"/>
      <c r="C221" s="23"/>
      <c r="D221" s="23"/>
      <c r="E221" s="23"/>
      <c r="F221" s="23"/>
      <c r="G221" s="23"/>
      <c r="H221" s="24"/>
      <c r="I221" s="25" t="str">
        <f aca="false">IF($E221="","",IF($H221="",Setup!$C$6*Setup!$C$8,Setup!$C$6*$H221))</f>
        <v/>
      </c>
      <c r="J221" s="26" t="str">
        <f aca="false">IF(OR($E221="",$F221="",$G221=""),"",IFERROR(IF($D221="Long",($G221-$E221)/($E221-$F221),($E221-$G221)/($F221-$E221)),""))</f>
        <v/>
      </c>
      <c r="K221" s="27" t="str">
        <f aca="false">IF($J221="","",$J221*$I221)</f>
        <v/>
      </c>
      <c r="L221" s="28" t="str">
        <f aca="false">IF($J221="","",IF($J221&gt;0.05,"Win",IF($J221&lt;-0.05,"Loss","BE")))</f>
        <v/>
      </c>
    </row>
    <row r="222" customFormat="false" ht="15" hidden="false" customHeight="false" outlineLevel="0" collapsed="false">
      <c r="A222" s="22"/>
      <c r="B222" s="23"/>
      <c r="C222" s="23"/>
      <c r="D222" s="23"/>
      <c r="E222" s="23"/>
      <c r="F222" s="23"/>
      <c r="G222" s="23"/>
      <c r="H222" s="24"/>
      <c r="I222" s="25" t="str">
        <f aca="false">IF($E222="","",IF($H222="",Setup!$C$6*Setup!$C$8,Setup!$C$6*$H222))</f>
        <v/>
      </c>
      <c r="J222" s="26" t="str">
        <f aca="false">IF(OR($E222="",$F222="",$G222=""),"",IFERROR(IF($D222="Long",($G222-$E222)/($E222-$F222),($E222-$G222)/($F222-$E222)),""))</f>
        <v/>
      </c>
      <c r="K222" s="27" t="str">
        <f aca="false">IF($J222="","",$J222*$I222)</f>
        <v/>
      </c>
      <c r="L222" s="28" t="str">
        <f aca="false">IF($J222="","",IF($J222&gt;0.05,"Win",IF($J222&lt;-0.05,"Loss","BE")))</f>
        <v/>
      </c>
    </row>
    <row r="223" customFormat="false" ht="15" hidden="false" customHeight="false" outlineLevel="0" collapsed="false">
      <c r="A223" s="22"/>
      <c r="B223" s="23"/>
      <c r="C223" s="23"/>
      <c r="D223" s="23"/>
      <c r="E223" s="23"/>
      <c r="F223" s="23"/>
      <c r="G223" s="23"/>
      <c r="H223" s="24"/>
      <c r="I223" s="25" t="str">
        <f aca="false">IF($E223="","",IF($H223="",Setup!$C$6*Setup!$C$8,Setup!$C$6*$H223))</f>
        <v/>
      </c>
      <c r="J223" s="26" t="str">
        <f aca="false">IF(OR($E223="",$F223="",$G223=""),"",IFERROR(IF($D223="Long",($G223-$E223)/($E223-$F223),($E223-$G223)/($F223-$E223)),""))</f>
        <v/>
      </c>
      <c r="K223" s="27" t="str">
        <f aca="false">IF($J223="","",$J223*$I223)</f>
        <v/>
      </c>
      <c r="L223" s="28" t="str">
        <f aca="false">IF($J223="","",IF($J223&gt;0.05,"Win",IF($J223&lt;-0.05,"Loss","BE")))</f>
        <v/>
      </c>
    </row>
    <row r="224" customFormat="false" ht="15" hidden="false" customHeight="false" outlineLevel="0" collapsed="false">
      <c r="A224" s="22"/>
      <c r="B224" s="23"/>
      <c r="C224" s="23"/>
      <c r="D224" s="23"/>
      <c r="E224" s="23"/>
      <c r="F224" s="23"/>
      <c r="G224" s="23"/>
      <c r="H224" s="24"/>
      <c r="I224" s="25" t="str">
        <f aca="false">IF($E224="","",IF($H224="",Setup!$C$6*Setup!$C$8,Setup!$C$6*$H224))</f>
        <v/>
      </c>
      <c r="J224" s="26" t="str">
        <f aca="false">IF(OR($E224="",$F224="",$G224=""),"",IFERROR(IF($D224="Long",($G224-$E224)/($E224-$F224),($E224-$G224)/($F224-$E224)),""))</f>
        <v/>
      </c>
      <c r="K224" s="27" t="str">
        <f aca="false">IF($J224="","",$J224*$I224)</f>
        <v/>
      </c>
      <c r="L224" s="28" t="str">
        <f aca="false">IF($J224="","",IF($J224&gt;0.05,"Win",IF($J224&lt;-0.05,"Loss","BE")))</f>
        <v/>
      </c>
    </row>
    <row r="225" customFormat="false" ht="15" hidden="false" customHeight="false" outlineLevel="0" collapsed="false">
      <c r="A225" s="22"/>
      <c r="B225" s="23"/>
      <c r="C225" s="23"/>
      <c r="D225" s="23"/>
      <c r="E225" s="23"/>
      <c r="F225" s="23"/>
      <c r="G225" s="23"/>
      <c r="H225" s="24"/>
      <c r="I225" s="25" t="str">
        <f aca="false">IF($E225="","",IF($H225="",Setup!$C$6*Setup!$C$8,Setup!$C$6*$H225))</f>
        <v/>
      </c>
      <c r="J225" s="26" t="str">
        <f aca="false">IF(OR($E225="",$F225="",$G225=""),"",IFERROR(IF($D225="Long",($G225-$E225)/($E225-$F225),($E225-$G225)/($F225-$E225)),""))</f>
        <v/>
      </c>
      <c r="K225" s="27" t="str">
        <f aca="false">IF($J225="","",$J225*$I225)</f>
        <v/>
      </c>
      <c r="L225" s="28" t="str">
        <f aca="false">IF($J225="","",IF($J225&gt;0.05,"Win",IF($J225&lt;-0.05,"Loss","BE")))</f>
        <v/>
      </c>
    </row>
    <row r="226" customFormat="false" ht="15" hidden="false" customHeight="false" outlineLevel="0" collapsed="false">
      <c r="A226" s="22"/>
      <c r="B226" s="23"/>
      <c r="C226" s="23"/>
      <c r="D226" s="23"/>
      <c r="E226" s="23"/>
      <c r="F226" s="23"/>
      <c r="G226" s="23"/>
      <c r="H226" s="24"/>
      <c r="I226" s="25" t="str">
        <f aca="false">IF($E226="","",IF($H226="",Setup!$C$6*Setup!$C$8,Setup!$C$6*$H226))</f>
        <v/>
      </c>
      <c r="J226" s="26" t="str">
        <f aca="false">IF(OR($E226="",$F226="",$G226=""),"",IFERROR(IF($D226="Long",($G226-$E226)/($E226-$F226),($E226-$G226)/($F226-$E226)),""))</f>
        <v/>
      </c>
      <c r="K226" s="27" t="str">
        <f aca="false">IF($J226="","",$J226*$I226)</f>
        <v/>
      </c>
      <c r="L226" s="28" t="str">
        <f aca="false">IF($J226="","",IF($J226&gt;0.05,"Win",IF($J226&lt;-0.05,"Loss","BE")))</f>
        <v/>
      </c>
    </row>
    <row r="227" customFormat="false" ht="15" hidden="false" customHeight="false" outlineLevel="0" collapsed="false">
      <c r="A227" s="22"/>
      <c r="B227" s="23"/>
      <c r="C227" s="23"/>
      <c r="D227" s="23"/>
      <c r="E227" s="23"/>
      <c r="F227" s="23"/>
      <c r="G227" s="23"/>
      <c r="H227" s="24"/>
      <c r="I227" s="25" t="str">
        <f aca="false">IF($E227="","",IF($H227="",Setup!$C$6*Setup!$C$8,Setup!$C$6*$H227))</f>
        <v/>
      </c>
      <c r="J227" s="26" t="str">
        <f aca="false">IF(OR($E227="",$F227="",$G227=""),"",IFERROR(IF($D227="Long",($G227-$E227)/($E227-$F227),($E227-$G227)/($F227-$E227)),""))</f>
        <v/>
      </c>
      <c r="K227" s="27" t="str">
        <f aca="false">IF($J227="","",$J227*$I227)</f>
        <v/>
      </c>
      <c r="L227" s="28" t="str">
        <f aca="false">IF($J227="","",IF($J227&gt;0.05,"Win",IF($J227&lt;-0.05,"Loss","BE")))</f>
        <v/>
      </c>
    </row>
    <row r="228" customFormat="false" ht="15" hidden="false" customHeight="false" outlineLevel="0" collapsed="false">
      <c r="A228" s="22"/>
      <c r="B228" s="23"/>
      <c r="C228" s="23"/>
      <c r="D228" s="23"/>
      <c r="E228" s="23"/>
      <c r="F228" s="23"/>
      <c r="G228" s="23"/>
      <c r="H228" s="24"/>
      <c r="I228" s="25" t="str">
        <f aca="false">IF($E228="","",IF($H228="",Setup!$C$6*Setup!$C$8,Setup!$C$6*$H228))</f>
        <v/>
      </c>
      <c r="J228" s="26" t="str">
        <f aca="false">IF(OR($E228="",$F228="",$G228=""),"",IFERROR(IF($D228="Long",($G228-$E228)/($E228-$F228),($E228-$G228)/($F228-$E228)),""))</f>
        <v/>
      </c>
      <c r="K228" s="27" t="str">
        <f aca="false">IF($J228="","",$J228*$I228)</f>
        <v/>
      </c>
      <c r="L228" s="28" t="str">
        <f aca="false">IF($J228="","",IF($J228&gt;0.05,"Win",IF($J228&lt;-0.05,"Loss","BE")))</f>
        <v/>
      </c>
    </row>
    <row r="229" customFormat="false" ht="15" hidden="false" customHeight="false" outlineLevel="0" collapsed="false">
      <c r="A229" s="22"/>
      <c r="B229" s="23"/>
      <c r="C229" s="23"/>
      <c r="D229" s="23"/>
      <c r="E229" s="23"/>
      <c r="F229" s="23"/>
      <c r="G229" s="23"/>
      <c r="H229" s="24"/>
      <c r="I229" s="25" t="str">
        <f aca="false">IF($E229="","",IF($H229="",Setup!$C$6*Setup!$C$8,Setup!$C$6*$H229))</f>
        <v/>
      </c>
      <c r="J229" s="26" t="str">
        <f aca="false">IF(OR($E229="",$F229="",$G229=""),"",IFERROR(IF($D229="Long",($G229-$E229)/($E229-$F229),($E229-$G229)/($F229-$E229)),""))</f>
        <v/>
      </c>
      <c r="K229" s="27" t="str">
        <f aca="false">IF($J229="","",$J229*$I229)</f>
        <v/>
      </c>
      <c r="L229" s="28" t="str">
        <f aca="false">IF($J229="","",IF($J229&gt;0.05,"Win",IF($J229&lt;-0.05,"Loss","BE")))</f>
        <v/>
      </c>
    </row>
    <row r="230" customFormat="false" ht="15" hidden="false" customHeight="false" outlineLevel="0" collapsed="false">
      <c r="A230" s="22"/>
      <c r="B230" s="23"/>
      <c r="C230" s="23"/>
      <c r="D230" s="23"/>
      <c r="E230" s="23"/>
      <c r="F230" s="23"/>
      <c r="G230" s="23"/>
      <c r="H230" s="24"/>
      <c r="I230" s="25" t="str">
        <f aca="false">IF($E230="","",IF($H230="",Setup!$C$6*Setup!$C$8,Setup!$C$6*$H230))</f>
        <v/>
      </c>
      <c r="J230" s="26" t="str">
        <f aca="false">IF(OR($E230="",$F230="",$G230=""),"",IFERROR(IF($D230="Long",($G230-$E230)/($E230-$F230),($E230-$G230)/($F230-$E230)),""))</f>
        <v/>
      </c>
      <c r="K230" s="27" t="str">
        <f aca="false">IF($J230="","",$J230*$I230)</f>
        <v/>
      </c>
      <c r="L230" s="28" t="str">
        <f aca="false">IF($J230="","",IF($J230&gt;0.05,"Win",IF($J230&lt;-0.05,"Loss","BE")))</f>
        <v/>
      </c>
    </row>
    <row r="231" customFormat="false" ht="15" hidden="false" customHeight="false" outlineLevel="0" collapsed="false">
      <c r="A231" s="22"/>
      <c r="B231" s="23"/>
      <c r="C231" s="23"/>
      <c r="D231" s="23"/>
      <c r="E231" s="23"/>
      <c r="F231" s="23"/>
      <c r="G231" s="23"/>
      <c r="H231" s="24"/>
      <c r="I231" s="25" t="str">
        <f aca="false">IF($E231="","",IF($H231="",Setup!$C$6*Setup!$C$8,Setup!$C$6*$H231))</f>
        <v/>
      </c>
      <c r="J231" s="26" t="str">
        <f aca="false">IF(OR($E231="",$F231="",$G231=""),"",IFERROR(IF($D231="Long",($G231-$E231)/($E231-$F231),($E231-$G231)/($F231-$E231)),""))</f>
        <v/>
      </c>
      <c r="K231" s="27" t="str">
        <f aca="false">IF($J231="","",$J231*$I231)</f>
        <v/>
      </c>
      <c r="L231" s="28" t="str">
        <f aca="false">IF($J231="","",IF($J231&gt;0.05,"Win",IF($J231&lt;-0.05,"Loss","BE")))</f>
        <v/>
      </c>
    </row>
    <row r="232" customFormat="false" ht="15" hidden="false" customHeight="false" outlineLevel="0" collapsed="false">
      <c r="A232" s="22"/>
      <c r="B232" s="23"/>
      <c r="C232" s="23"/>
      <c r="D232" s="23"/>
      <c r="E232" s="23"/>
      <c r="F232" s="23"/>
      <c r="G232" s="23"/>
      <c r="H232" s="24"/>
      <c r="I232" s="25" t="str">
        <f aca="false">IF($E232="","",IF($H232="",Setup!$C$6*Setup!$C$8,Setup!$C$6*$H232))</f>
        <v/>
      </c>
      <c r="J232" s="26" t="str">
        <f aca="false">IF(OR($E232="",$F232="",$G232=""),"",IFERROR(IF($D232="Long",($G232-$E232)/($E232-$F232),($E232-$G232)/($F232-$E232)),""))</f>
        <v/>
      </c>
      <c r="K232" s="27" t="str">
        <f aca="false">IF($J232="","",$J232*$I232)</f>
        <v/>
      </c>
      <c r="L232" s="28" t="str">
        <f aca="false">IF($J232="","",IF($J232&gt;0.05,"Win",IF($J232&lt;-0.05,"Loss","BE")))</f>
        <v/>
      </c>
    </row>
    <row r="233" customFormat="false" ht="15" hidden="false" customHeight="false" outlineLevel="0" collapsed="false">
      <c r="A233" s="22"/>
      <c r="B233" s="23"/>
      <c r="C233" s="23"/>
      <c r="D233" s="23"/>
      <c r="E233" s="23"/>
      <c r="F233" s="23"/>
      <c r="G233" s="23"/>
      <c r="H233" s="24"/>
      <c r="I233" s="25" t="str">
        <f aca="false">IF($E233="","",IF($H233="",Setup!$C$6*Setup!$C$8,Setup!$C$6*$H233))</f>
        <v/>
      </c>
      <c r="J233" s="26" t="str">
        <f aca="false">IF(OR($E233="",$F233="",$G233=""),"",IFERROR(IF($D233="Long",($G233-$E233)/($E233-$F233),($E233-$G233)/($F233-$E233)),""))</f>
        <v/>
      </c>
      <c r="K233" s="27" t="str">
        <f aca="false">IF($J233="","",$J233*$I233)</f>
        <v/>
      </c>
      <c r="L233" s="28" t="str">
        <f aca="false">IF($J233="","",IF($J233&gt;0.05,"Win",IF($J233&lt;-0.05,"Loss","BE")))</f>
        <v/>
      </c>
    </row>
    <row r="234" customFormat="false" ht="15" hidden="false" customHeight="false" outlineLevel="0" collapsed="false">
      <c r="A234" s="22"/>
      <c r="B234" s="23"/>
      <c r="C234" s="23"/>
      <c r="D234" s="23"/>
      <c r="E234" s="23"/>
      <c r="F234" s="23"/>
      <c r="G234" s="23"/>
      <c r="H234" s="24"/>
      <c r="I234" s="25" t="str">
        <f aca="false">IF($E234="","",IF($H234="",Setup!$C$6*Setup!$C$8,Setup!$C$6*$H234))</f>
        <v/>
      </c>
      <c r="J234" s="26" t="str">
        <f aca="false">IF(OR($E234="",$F234="",$G234=""),"",IFERROR(IF($D234="Long",($G234-$E234)/($E234-$F234),($E234-$G234)/($F234-$E234)),""))</f>
        <v/>
      </c>
      <c r="K234" s="27" t="str">
        <f aca="false">IF($J234="","",$J234*$I234)</f>
        <v/>
      </c>
      <c r="L234" s="28" t="str">
        <f aca="false">IF($J234="","",IF($J234&gt;0.05,"Win",IF($J234&lt;-0.05,"Loss","BE")))</f>
        <v/>
      </c>
    </row>
    <row r="235" customFormat="false" ht="15" hidden="false" customHeight="false" outlineLevel="0" collapsed="false">
      <c r="A235" s="22"/>
      <c r="B235" s="23"/>
      <c r="C235" s="23"/>
      <c r="D235" s="23"/>
      <c r="E235" s="23"/>
      <c r="F235" s="23"/>
      <c r="G235" s="23"/>
      <c r="H235" s="24"/>
      <c r="I235" s="25" t="str">
        <f aca="false">IF($E235="","",IF($H235="",Setup!$C$6*Setup!$C$8,Setup!$C$6*$H235))</f>
        <v/>
      </c>
      <c r="J235" s="26" t="str">
        <f aca="false">IF(OR($E235="",$F235="",$G235=""),"",IFERROR(IF($D235="Long",($G235-$E235)/($E235-$F235),($E235-$G235)/($F235-$E235)),""))</f>
        <v/>
      </c>
      <c r="K235" s="27" t="str">
        <f aca="false">IF($J235="","",$J235*$I235)</f>
        <v/>
      </c>
      <c r="L235" s="28" t="str">
        <f aca="false">IF($J235="","",IF($J235&gt;0.05,"Win",IF($J235&lt;-0.05,"Loss","BE")))</f>
        <v/>
      </c>
    </row>
    <row r="236" customFormat="false" ht="15" hidden="false" customHeight="false" outlineLevel="0" collapsed="false">
      <c r="A236" s="22"/>
      <c r="B236" s="23"/>
      <c r="C236" s="23"/>
      <c r="D236" s="23"/>
      <c r="E236" s="23"/>
      <c r="F236" s="23"/>
      <c r="G236" s="23"/>
      <c r="H236" s="24"/>
      <c r="I236" s="25" t="str">
        <f aca="false">IF($E236="","",IF($H236="",Setup!$C$6*Setup!$C$8,Setup!$C$6*$H236))</f>
        <v/>
      </c>
      <c r="J236" s="26" t="str">
        <f aca="false">IF(OR($E236="",$F236="",$G236=""),"",IFERROR(IF($D236="Long",($G236-$E236)/($E236-$F236),($E236-$G236)/($F236-$E236)),""))</f>
        <v/>
      </c>
      <c r="K236" s="27" t="str">
        <f aca="false">IF($J236="","",$J236*$I236)</f>
        <v/>
      </c>
      <c r="L236" s="28" t="str">
        <f aca="false">IF($J236="","",IF($J236&gt;0.05,"Win",IF($J236&lt;-0.05,"Loss","BE")))</f>
        <v/>
      </c>
    </row>
    <row r="237" customFormat="false" ht="15" hidden="false" customHeight="false" outlineLevel="0" collapsed="false">
      <c r="A237" s="22"/>
      <c r="B237" s="23"/>
      <c r="C237" s="23"/>
      <c r="D237" s="23"/>
      <c r="E237" s="23"/>
      <c r="F237" s="23"/>
      <c r="G237" s="23"/>
      <c r="H237" s="24"/>
      <c r="I237" s="25" t="str">
        <f aca="false">IF($E237="","",IF($H237="",Setup!$C$6*Setup!$C$8,Setup!$C$6*$H237))</f>
        <v/>
      </c>
      <c r="J237" s="26" t="str">
        <f aca="false">IF(OR($E237="",$F237="",$G237=""),"",IFERROR(IF($D237="Long",($G237-$E237)/($E237-$F237),($E237-$G237)/($F237-$E237)),""))</f>
        <v/>
      </c>
      <c r="K237" s="27" t="str">
        <f aca="false">IF($J237="","",$J237*$I237)</f>
        <v/>
      </c>
      <c r="L237" s="28" t="str">
        <f aca="false">IF($J237="","",IF($J237&gt;0.05,"Win",IF($J237&lt;-0.05,"Loss","BE")))</f>
        <v/>
      </c>
    </row>
    <row r="238" customFormat="false" ht="15" hidden="false" customHeight="false" outlineLevel="0" collapsed="false">
      <c r="A238" s="22"/>
      <c r="B238" s="23"/>
      <c r="C238" s="23"/>
      <c r="D238" s="23"/>
      <c r="E238" s="23"/>
      <c r="F238" s="23"/>
      <c r="G238" s="23"/>
      <c r="H238" s="24"/>
      <c r="I238" s="25" t="str">
        <f aca="false">IF($E238="","",IF($H238="",Setup!$C$6*Setup!$C$8,Setup!$C$6*$H238))</f>
        <v/>
      </c>
      <c r="J238" s="26" t="str">
        <f aca="false">IF(OR($E238="",$F238="",$G238=""),"",IFERROR(IF($D238="Long",($G238-$E238)/($E238-$F238),($E238-$G238)/($F238-$E238)),""))</f>
        <v/>
      </c>
      <c r="K238" s="27" t="str">
        <f aca="false">IF($J238="","",$J238*$I238)</f>
        <v/>
      </c>
      <c r="L238" s="28" t="str">
        <f aca="false">IF($J238="","",IF($J238&gt;0.05,"Win",IF($J238&lt;-0.05,"Loss","BE")))</f>
        <v/>
      </c>
    </row>
    <row r="239" customFormat="false" ht="15" hidden="false" customHeight="false" outlineLevel="0" collapsed="false">
      <c r="A239" s="22"/>
      <c r="B239" s="23"/>
      <c r="C239" s="23"/>
      <c r="D239" s="23"/>
      <c r="E239" s="23"/>
      <c r="F239" s="23"/>
      <c r="G239" s="23"/>
      <c r="H239" s="24"/>
      <c r="I239" s="25" t="str">
        <f aca="false">IF($E239="","",IF($H239="",Setup!$C$6*Setup!$C$8,Setup!$C$6*$H239))</f>
        <v/>
      </c>
      <c r="J239" s="26" t="str">
        <f aca="false">IF(OR($E239="",$F239="",$G239=""),"",IFERROR(IF($D239="Long",($G239-$E239)/($E239-$F239),($E239-$G239)/($F239-$E239)),""))</f>
        <v/>
      </c>
      <c r="K239" s="27" t="str">
        <f aca="false">IF($J239="","",$J239*$I239)</f>
        <v/>
      </c>
      <c r="L239" s="28" t="str">
        <f aca="false">IF($J239="","",IF($J239&gt;0.05,"Win",IF($J239&lt;-0.05,"Loss","BE")))</f>
        <v/>
      </c>
    </row>
    <row r="240" customFormat="false" ht="15" hidden="false" customHeight="false" outlineLevel="0" collapsed="false">
      <c r="A240" s="22"/>
      <c r="B240" s="23"/>
      <c r="C240" s="23"/>
      <c r="D240" s="23"/>
      <c r="E240" s="23"/>
      <c r="F240" s="23"/>
      <c r="G240" s="23"/>
      <c r="H240" s="24"/>
      <c r="I240" s="25" t="str">
        <f aca="false">IF($E240="","",IF($H240="",Setup!$C$6*Setup!$C$8,Setup!$C$6*$H240))</f>
        <v/>
      </c>
      <c r="J240" s="26" t="str">
        <f aca="false">IF(OR($E240="",$F240="",$G240=""),"",IFERROR(IF($D240="Long",($G240-$E240)/($E240-$F240),($E240-$G240)/($F240-$E240)),""))</f>
        <v/>
      </c>
      <c r="K240" s="27" t="str">
        <f aca="false">IF($J240="","",$J240*$I240)</f>
        <v/>
      </c>
      <c r="L240" s="28" t="str">
        <f aca="false">IF($J240="","",IF($J240&gt;0.05,"Win",IF($J240&lt;-0.05,"Loss","BE")))</f>
        <v/>
      </c>
    </row>
    <row r="241" customFormat="false" ht="15" hidden="false" customHeight="false" outlineLevel="0" collapsed="false">
      <c r="A241" s="22"/>
      <c r="B241" s="23"/>
      <c r="C241" s="23"/>
      <c r="D241" s="23"/>
      <c r="E241" s="23"/>
      <c r="F241" s="23"/>
      <c r="G241" s="23"/>
      <c r="H241" s="24"/>
      <c r="I241" s="25" t="str">
        <f aca="false">IF($E241="","",IF($H241="",Setup!$C$6*Setup!$C$8,Setup!$C$6*$H241))</f>
        <v/>
      </c>
      <c r="J241" s="26" t="str">
        <f aca="false">IF(OR($E241="",$F241="",$G241=""),"",IFERROR(IF($D241="Long",($G241-$E241)/($E241-$F241),($E241-$G241)/($F241-$E241)),""))</f>
        <v/>
      </c>
      <c r="K241" s="27" t="str">
        <f aca="false">IF($J241="","",$J241*$I241)</f>
        <v/>
      </c>
      <c r="L241" s="28" t="str">
        <f aca="false">IF($J241="","",IF($J241&gt;0.05,"Win",IF($J241&lt;-0.05,"Loss","BE")))</f>
        <v/>
      </c>
    </row>
    <row r="242" customFormat="false" ht="15" hidden="false" customHeight="false" outlineLevel="0" collapsed="false">
      <c r="A242" s="22"/>
      <c r="B242" s="23"/>
      <c r="C242" s="23"/>
      <c r="D242" s="23"/>
      <c r="E242" s="23"/>
      <c r="F242" s="23"/>
      <c r="G242" s="23"/>
      <c r="H242" s="24"/>
      <c r="I242" s="25" t="str">
        <f aca="false">IF($E242="","",IF($H242="",Setup!$C$6*Setup!$C$8,Setup!$C$6*$H242))</f>
        <v/>
      </c>
      <c r="J242" s="26" t="str">
        <f aca="false">IF(OR($E242="",$F242="",$G242=""),"",IFERROR(IF($D242="Long",($G242-$E242)/($E242-$F242),($E242-$G242)/($F242-$E242)),""))</f>
        <v/>
      </c>
      <c r="K242" s="27" t="str">
        <f aca="false">IF($J242="","",$J242*$I242)</f>
        <v/>
      </c>
      <c r="L242" s="28" t="str">
        <f aca="false">IF($J242="","",IF($J242&gt;0.05,"Win",IF($J242&lt;-0.05,"Loss","BE")))</f>
        <v/>
      </c>
    </row>
    <row r="243" customFormat="false" ht="15" hidden="false" customHeight="false" outlineLevel="0" collapsed="false">
      <c r="A243" s="22"/>
      <c r="B243" s="23"/>
      <c r="C243" s="23"/>
      <c r="D243" s="23"/>
      <c r="E243" s="23"/>
      <c r="F243" s="23"/>
      <c r="G243" s="23"/>
      <c r="H243" s="24"/>
      <c r="I243" s="25" t="str">
        <f aca="false">IF($E243="","",IF($H243="",Setup!$C$6*Setup!$C$8,Setup!$C$6*$H243))</f>
        <v/>
      </c>
      <c r="J243" s="26" t="str">
        <f aca="false">IF(OR($E243="",$F243="",$G243=""),"",IFERROR(IF($D243="Long",($G243-$E243)/($E243-$F243),($E243-$G243)/($F243-$E243)),""))</f>
        <v/>
      </c>
      <c r="K243" s="27" t="str">
        <f aca="false">IF($J243="","",$J243*$I243)</f>
        <v/>
      </c>
      <c r="L243" s="28" t="str">
        <f aca="false">IF($J243="","",IF($J243&gt;0.05,"Win",IF($J243&lt;-0.05,"Loss","BE")))</f>
        <v/>
      </c>
    </row>
    <row r="244" customFormat="false" ht="15" hidden="false" customHeight="false" outlineLevel="0" collapsed="false">
      <c r="A244" s="22"/>
      <c r="B244" s="23"/>
      <c r="C244" s="23"/>
      <c r="D244" s="23"/>
      <c r="E244" s="23"/>
      <c r="F244" s="23"/>
      <c r="G244" s="23"/>
      <c r="H244" s="24"/>
      <c r="I244" s="25" t="str">
        <f aca="false">IF($E244="","",IF($H244="",Setup!$C$6*Setup!$C$8,Setup!$C$6*$H244))</f>
        <v/>
      </c>
      <c r="J244" s="26" t="str">
        <f aca="false">IF(OR($E244="",$F244="",$G244=""),"",IFERROR(IF($D244="Long",($G244-$E244)/($E244-$F244),($E244-$G244)/($F244-$E244)),""))</f>
        <v/>
      </c>
      <c r="K244" s="27" t="str">
        <f aca="false">IF($J244="","",$J244*$I244)</f>
        <v/>
      </c>
      <c r="L244" s="28" t="str">
        <f aca="false">IF($J244="","",IF($J244&gt;0.05,"Win",IF($J244&lt;-0.05,"Loss","BE")))</f>
        <v/>
      </c>
    </row>
    <row r="245" customFormat="false" ht="15" hidden="false" customHeight="false" outlineLevel="0" collapsed="false">
      <c r="A245" s="22"/>
      <c r="B245" s="23"/>
      <c r="C245" s="23"/>
      <c r="D245" s="23"/>
      <c r="E245" s="23"/>
      <c r="F245" s="23"/>
      <c r="G245" s="23"/>
      <c r="H245" s="24"/>
      <c r="I245" s="25" t="str">
        <f aca="false">IF($E245="","",IF($H245="",Setup!$C$6*Setup!$C$8,Setup!$C$6*$H245))</f>
        <v/>
      </c>
      <c r="J245" s="26" t="str">
        <f aca="false">IF(OR($E245="",$F245="",$G245=""),"",IFERROR(IF($D245="Long",($G245-$E245)/($E245-$F245),($E245-$G245)/($F245-$E245)),""))</f>
        <v/>
      </c>
      <c r="K245" s="27" t="str">
        <f aca="false">IF($J245="","",$J245*$I245)</f>
        <v/>
      </c>
      <c r="L245" s="28" t="str">
        <f aca="false">IF($J245="","",IF($J245&gt;0.05,"Win",IF($J245&lt;-0.05,"Loss","BE")))</f>
        <v/>
      </c>
    </row>
    <row r="246" customFormat="false" ht="15" hidden="false" customHeight="false" outlineLevel="0" collapsed="false">
      <c r="A246" s="22"/>
      <c r="B246" s="23"/>
      <c r="C246" s="23"/>
      <c r="D246" s="23"/>
      <c r="E246" s="23"/>
      <c r="F246" s="23"/>
      <c r="G246" s="23"/>
      <c r="H246" s="24"/>
      <c r="I246" s="25" t="str">
        <f aca="false">IF($E246="","",IF($H246="",Setup!$C$6*Setup!$C$8,Setup!$C$6*$H246))</f>
        <v/>
      </c>
      <c r="J246" s="26" t="str">
        <f aca="false">IF(OR($E246="",$F246="",$G246=""),"",IFERROR(IF($D246="Long",($G246-$E246)/($E246-$F246),($E246-$G246)/($F246-$E246)),""))</f>
        <v/>
      </c>
      <c r="K246" s="27" t="str">
        <f aca="false">IF($J246="","",$J246*$I246)</f>
        <v/>
      </c>
      <c r="L246" s="28" t="str">
        <f aca="false">IF($J246="","",IF($J246&gt;0.05,"Win",IF($J246&lt;-0.05,"Loss","BE")))</f>
        <v/>
      </c>
    </row>
    <row r="247" customFormat="false" ht="15" hidden="false" customHeight="false" outlineLevel="0" collapsed="false">
      <c r="A247" s="22"/>
      <c r="B247" s="23"/>
      <c r="C247" s="23"/>
      <c r="D247" s="23"/>
      <c r="E247" s="23"/>
      <c r="F247" s="23"/>
      <c r="G247" s="23"/>
      <c r="H247" s="24"/>
      <c r="I247" s="25" t="str">
        <f aca="false">IF($E247="","",IF($H247="",Setup!$C$6*Setup!$C$8,Setup!$C$6*$H247))</f>
        <v/>
      </c>
      <c r="J247" s="26" t="str">
        <f aca="false">IF(OR($E247="",$F247="",$G247=""),"",IFERROR(IF($D247="Long",($G247-$E247)/($E247-$F247),($E247-$G247)/($F247-$E247)),""))</f>
        <v/>
      </c>
      <c r="K247" s="27" t="str">
        <f aca="false">IF($J247="","",$J247*$I247)</f>
        <v/>
      </c>
      <c r="L247" s="28" t="str">
        <f aca="false">IF($J247="","",IF($J247&gt;0.05,"Win",IF($J247&lt;-0.05,"Loss","BE")))</f>
        <v/>
      </c>
    </row>
    <row r="248" customFormat="false" ht="15" hidden="false" customHeight="false" outlineLevel="0" collapsed="false">
      <c r="A248" s="22"/>
      <c r="B248" s="23"/>
      <c r="C248" s="23"/>
      <c r="D248" s="23"/>
      <c r="E248" s="23"/>
      <c r="F248" s="23"/>
      <c r="G248" s="23"/>
      <c r="H248" s="24"/>
      <c r="I248" s="25" t="str">
        <f aca="false">IF($E248="","",IF($H248="",Setup!$C$6*Setup!$C$8,Setup!$C$6*$H248))</f>
        <v/>
      </c>
      <c r="J248" s="26" t="str">
        <f aca="false">IF(OR($E248="",$F248="",$G248=""),"",IFERROR(IF($D248="Long",($G248-$E248)/($E248-$F248),($E248-$G248)/($F248-$E248)),""))</f>
        <v/>
      </c>
      <c r="K248" s="27" t="str">
        <f aca="false">IF($J248="","",$J248*$I248)</f>
        <v/>
      </c>
      <c r="L248" s="28" t="str">
        <f aca="false">IF($J248="","",IF($J248&gt;0.05,"Win",IF($J248&lt;-0.05,"Loss","BE")))</f>
        <v/>
      </c>
    </row>
    <row r="249" customFormat="false" ht="15" hidden="false" customHeight="false" outlineLevel="0" collapsed="false">
      <c r="A249" s="22"/>
      <c r="B249" s="23"/>
      <c r="C249" s="23"/>
      <c r="D249" s="23"/>
      <c r="E249" s="23"/>
      <c r="F249" s="23"/>
      <c r="G249" s="23"/>
      <c r="H249" s="24"/>
      <c r="I249" s="25" t="str">
        <f aca="false">IF($E249="","",IF($H249="",Setup!$C$6*Setup!$C$8,Setup!$C$6*$H249))</f>
        <v/>
      </c>
      <c r="J249" s="26" t="str">
        <f aca="false">IF(OR($E249="",$F249="",$G249=""),"",IFERROR(IF($D249="Long",($G249-$E249)/($E249-$F249),($E249-$G249)/($F249-$E249)),""))</f>
        <v/>
      </c>
      <c r="K249" s="27" t="str">
        <f aca="false">IF($J249="","",$J249*$I249)</f>
        <v/>
      </c>
      <c r="L249" s="28" t="str">
        <f aca="false">IF($J249="","",IF($J249&gt;0.05,"Win",IF($J249&lt;-0.05,"Loss","BE")))</f>
        <v/>
      </c>
    </row>
    <row r="250" customFormat="false" ht="15" hidden="false" customHeight="false" outlineLevel="0" collapsed="false">
      <c r="A250" s="22"/>
      <c r="B250" s="23"/>
      <c r="C250" s="23"/>
      <c r="D250" s="23"/>
      <c r="E250" s="23"/>
      <c r="F250" s="23"/>
      <c r="G250" s="23"/>
      <c r="H250" s="24"/>
      <c r="I250" s="25" t="str">
        <f aca="false">IF($E250="","",IF($H250="",Setup!$C$6*Setup!$C$8,Setup!$C$6*$H250))</f>
        <v/>
      </c>
      <c r="J250" s="26" t="str">
        <f aca="false">IF(OR($E250="",$F250="",$G250=""),"",IFERROR(IF($D250="Long",($G250-$E250)/($E250-$F250),($E250-$G250)/($F250-$E250)),""))</f>
        <v/>
      </c>
      <c r="K250" s="27" t="str">
        <f aca="false">IF($J250="","",$J250*$I250)</f>
        <v/>
      </c>
      <c r="L250" s="28" t="str">
        <f aca="false">IF($J250="","",IF($J250&gt;0.05,"Win",IF($J250&lt;-0.05,"Loss","BE")))</f>
        <v/>
      </c>
    </row>
    <row r="251" customFormat="false" ht="15" hidden="false" customHeight="false" outlineLevel="0" collapsed="false">
      <c r="A251" s="22"/>
      <c r="B251" s="23"/>
      <c r="C251" s="23"/>
      <c r="D251" s="23"/>
      <c r="E251" s="23"/>
      <c r="F251" s="23"/>
      <c r="G251" s="23"/>
      <c r="H251" s="24"/>
      <c r="I251" s="25" t="str">
        <f aca="false">IF($E251="","",IF($H251="",Setup!$C$6*Setup!$C$8,Setup!$C$6*$H251))</f>
        <v/>
      </c>
      <c r="J251" s="26" t="str">
        <f aca="false">IF(OR($E251="",$F251="",$G251=""),"",IFERROR(IF($D251="Long",($G251-$E251)/($E251-$F251),($E251-$G251)/($F251-$E251)),""))</f>
        <v/>
      </c>
      <c r="K251" s="27" t="str">
        <f aca="false">IF($J251="","",$J251*$I251)</f>
        <v/>
      </c>
      <c r="L251" s="28" t="str">
        <f aca="false">IF($J251="","",IF($J251&gt;0.05,"Win",IF($J251&lt;-0.05,"Loss","BE")))</f>
        <v/>
      </c>
    </row>
    <row r="252" customFormat="false" ht="15" hidden="false" customHeight="false" outlineLevel="0" collapsed="false">
      <c r="A252" s="22"/>
      <c r="B252" s="23"/>
      <c r="C252" s="23"/>
      <c r="D252" s="23"/>
      <c r="E252" s="23"/>
      <c r="F252" s="23"/>
      <c r="G252" s="23"/>
      <c r="H252" s="24"/>
      <c r="I252" s="25" t="str">
        <f aca="false">IF($E252="","",IF($H252="",Setup!$C$6*Setup!$C$8,Setup!$C$6*$H252))</f>
        <v/>
      </c>
      <c r="J252" s="26" t="str">
        <f aca="false">IF(OR($E252="",$F252="",$G252=""),"",IFERROR(IF($D252="Long",($G252-$E252)/($E252-$F252),($E252-$G252)/($F252-$E252)),""))</f>
        <v/>
      </c>
      <c r="K252" s="27" t="str">
        <f aca="false">IF($J252="","",$J252*$I252)</f>
        <v/>
      </c>
      <c r="L252" s="28" t="str">
        <f aca="false">IF($J252="","",IF($J252&gt;0.05,"Win",IF($J252&lt;-0.05,"Loss","BE")))</f>
        <v/>
      </c>
    </row>
    <row r="253" customFormat="false" ht="15" hidden="false" customHeight="false" outlineLevel="0" collapsed="false">
      <c r="A253" s="22"/>
      <c r="B253" s="23"/>
      <c r="C253" s="23"/>
      <c r="D253" s="23"/>
      <c r="E253" s="23"/>
      <c r="F253" s="23"/>
      <c r="G253" s="23"/>
      <c r="H253" s="24"/>
      <c r="I253" s="25" t="str">
        <f aca="false">IF($E253="","",IF($H253="",Setup!$C$6*Setup!$C$8,Setup!$C$6*$H253))</f>
        <v/>
      </c>
      <c r="J253" s="26" t="str">
        <f aca="false">IF(OR($E253="",$F253="",$G253=""),"",IFERROR(IF($D253="Long",($G253-$E253)/($E253-$F253),($E253-$G253)/($F253-$E253)),""))</f>
        <v/>
      </c>
      <c r="K253" s="27" t="str">
        <f aca="false">IF($J253="","",$J253*$I253)</f>
        <v/>
      </c>
      <c r="L253" s="28" t="str">
        <f aca="false">IF($J253="","",IF($J253&gt;0.05,"Win",IF($J253&lt;-0.05,"Loss","BE")))</f>
        <v/>
      </c>
    </row>
    <row r="254" customFormat="false" ht="15" hidden="false" customHeight="false" outlineLevel="0" collapsed="false">
      <c r="A254" s="22"/>
      <c r="B254" s="23"/>
      <c r="C254" s="23"/>
      <c r="D254" s="23"/>
      <c r="E254" s="23"/>
      <c r="F254" s="23"/>
      <c r="G254" s="23"/>
      <c r="H254" s="24"/>
      <c r="I254" s="25" t="str">
        <f aca="false">IF($E254="","",IF($H254="",Setup!$C$6*Setup!$C$8,Setup!$C$6*$H254))</f>
        <v/>
      </c>
      <c r="J254" s="26" t="str">
        <f aca="false">IF(OR($E254="",$F254="",$G254=""),"",IFERROR(IF($D254="Long",($G254-$E254)/($E254-$F254),($E254-$G254)/($F254-$E254)),""))</f>
        <v/>
      </c>
      <c r="K254" s="27" t="str">
        <f aca="false">IF($J254="","",$J254*$I254)</f>
        <v/>
      </c>
      <c r="L254" s="28" t="str">
        <f aca="false">IF($J254="","",IF($J254&gt;0.05,"Win",IF($J254&lt;-0.05,"Loss","BE")))</f>
        <v/>
      </c>
    </row>
    <row r="255" customFormat="false" ht="15" hidden="false" customHeight="false" outlineLevel="0" collapsed="false">
      <c r="A255" s="22"/>
      <c r="B255" s="23"/>
      <c r="C255" s="23"/>
      <c r="D255" s="23"/>
      <c r="E255" s="23"/>
      <c r="F255" s="23"/>
      <c r="G255" s="23"/>
      <c r="H255" s="24"/>
      <c r="I255" s="25" t="str">
        <f aca="false">IF($E255="","",IF($H255="",Setup!$C$6*Setup!$C$8,Setup!$C$6*$H255))</f>
        <v/>
      </c>
      <c r="J255" s="26" t="str">
        <f aca="false">IF(OR($E255="",$F255="",$G255=""),"",IFERROR(IF($D255="Long",($G255-$E255)/($E255-$F255),($E255-$G255)/($F255-$E255)),""))</f>
        <v/>
      </c>
      <c r="K255" s="27" t="str">
        <f aca="false">IF($J255="","",$J255*$I255)</f>
        <v/>
      </c>
      <c r="L255" s="28" t="str">
        <f aca="false">IF($J255="","",IF($J255&gt;0.05,"Win",IF($J255&lt;-0.05,"Loss","BE")))</f>
        <v/>
      </c>
    </row>
    <row r="256" customFormat="false" ht="15" hidden="false" customHeight="false" outlineLevel="0" collapsed="false">
      <c r="A256" s="22"/>
      <c r="B256" s="23"/>
      <c r="C256" s="23"/>
      <c r="D256" s="23"/>
      <c r="E256" s="23"/>
      <c r="F256" s="23"/>
      <c r="G256" s="23"/>
      <c r="H256" s="24"/>
      <c r="I256" s="25" t="str">
        <f aca="false">IF($E256="","",IF($H256="",Setup!$C$6*Setup!$C$8,Setup!$C$6*$H256))</f>
        <v/>
      </c>
      <c r="J256" s="26" t="str">
        <f aca="false">IF(OR($E256="",$F256="",$G256=""),"",IFERROR(IF($D256="Long",($G256-$E256)/($E256-$F256),($E256-$G256)/($F256-$E256)),""))</f>
        <v/>
      </c>
      <c r="K256" s="27" t="str">
        <f aca="false">IF($J256="","",$J256*$I256)</f>
        <v/>
      </c>
      <c r="L256" s="28" t="str">
        <f aca="false">IF($J256="","",IF($J256&gt;0.05,"Win",IF($J256&lt;-0.05,"Loss","BE")))</f>
        <v/>
      </c>
    </row>
    <row r="257" customFormat="false" ht="15" hidden="false" customHeight="false" outlineLevel="0" collapsed="false">
      <c r="A257" s="22"/>
      <c r="B257" s="23"/>
      <c r="C257" s="23"/>
      <c r="D257" s="23"/>
      <c r="E257" s="23"/>
      <c r="F257" s="23"/>
      <c r="G257" s="23"/>
      <c r="H257" s="24"/>
      <c r="I257" s="25" t="str">
        <f aca="false">IF($E257="","",IF($H257="",Setup!$C$6*Setup!$C$8,Setup!$C$6*$H257))</f>
        <v/>
      </c>
      <c r="J257" s="26" t="str">
        <f aca="false">IF(OR($E257="",$F257="",$G257=""),"",IFERROR(IF($D257="Long",($G257-$E257)/($E257-$F257),($E257-$G257)/($F257-$E257)),""))</f>
        <v/>
      </c>
      <c r="K257" s="27" t="str">
        <f aca="false">IF($J257="","",$J257*$I257)</f>
        <v/>
      </c>
      <c r="L257" s="28" t="str">
        <f aca="false">IF($J257="","",IF($J257&gt;0.05,"Win",IF($J257&lt;-0.05,"Loss","BE")))</f>
        <v/>
      </c>
    </row>
    <row r="258" customFormat="false" ht="15" hidden="false" customHeight="false" outlineLevel="0" collapsed="false">
      <c r="A258" s="22"/>
      <c r="B258" s="23"/>
      <c r="C258" s="23"/>
      <c r="D258" s="23"/>
      <c r="E258" s="23"/>
      <c r="F258" s="23"/>
      <c r="G258" s="23"/>
      <c r="H258" s="24"/>
      <c r="I258" s="25" t="str">
        <f aca="false">IF($E258="","",IF($H258="",Setup!$C$6*Setup!$C$8,Setup!$C$6*$H258))</f>
        <v/>
      </c>
      <c r="J258" s="26" t="str">
        <f aca="false">IF(OR($E258="",$F258="",$G258=""),"",IFERROR(IF($D258="Long",($G258-$E258)/($E258-$F258),($E258-$G258)/($F258-$E258)),""))</f>
        <v/>
      </c>
      <c r="K258" s="27" t="str">
        <f aca="false">IF($J258="","",$J258*$I258)</f>
        <v/>
      </c>
      <c r="L258" s="28" t="str">
        <f aca="false">IF($J258="","",IF($J258&gt;0.05,"Win",IF($J258&lt;-0.05,"Loss","BE")))</f>
        <v/>
      </c>
    </row>
    <row r="259" customFormat="false" ht="15" hidden="false" customHeight="false" outlineLevel="0" collapsed="false">
      <c r="A259" s="22"/>
      <c r="B259" s="23"/>
      <c r="C259" s="23"/>
      <c r="D259" s="23"/>
      <c r="E259" s="23"/>
      <c r="F259" s="23"/>
      <c r="G259" s="23"/>
      <c r="H259" s="24"/>
      <c r="I259" s="25" t="str">
        <f aca="false">IF($E259="","",IF($H259="",Setup!$C$6*Setup!$C$8,Setup!$C$6*$H259))</f>
        <v/>
      </c>
      <c r="J259" s="26" t="str">
        <f aca="false">IF(OR($E259="",$F259="",$G259=""),"",IFERROR(IF($D259="Long",($G259-$E259)/($E259-$F259),($E259-$G259)/($F259-$E259)),""))</f>
        <v/>
      </c>
      <c r="K259" s="27" t="str">
        <f aca="false">IF($J259="","",$J259*$I259)</f>
        <v/>
      </c>
      <c r="L259" s="28" t="str">
        <f aca="false">IF($J259="","",IF($J259&gt;0.05,"Win",IF($J259&lt;-0.05,"Loss","BE")))</f>
        <v/>
      </c>
    </row>
    <row r="260" customFormat="false" ht="15" hidden="false" customHeight="false" outlineLevel="0" collapsed="false">
      <c r="A260" s="22"/>
      <c r="B260" s="23"/>
      <c r="C260" s="23"/>
      <c r="D260" s="23"/>
      <c r="E260" s="23"/>
      <c r="F260" s="23"/>
      <c r="G260" s="23"/>
      <c r="H260" s="24"/>
      <c r="I260" s="25" t="str">
        <f aca="false">IF($E260="","",IF($H260="",Setup!$C$6*Setup!$C$8,Setup!$C$6*$H260))</f>
        <v/>
      </c>
      <c r="J260" s="26" t="str">
        <f aca="false">IF(OR($E260="",$F260="",$G260=""),"",IFERROR(IF($D260="Long",($G260-$E260)/($E260-$F260),($E260-$G260)/($F260-$E260)),""))</f>
        <v/>
      </c>
      <c r="K260" s="27" t="str">
        <f aca="false">IF($J260="","",$J260*$I260)</f>
        <v/>
      </c>
      <c r="L260" s="28" t="str">
        <f aca="false">IF($J260="","",IF($J260&gt;0.05,"Win",IF($J260&lt;-0.05,"Loss","BE")))</f>
        <v/>
      </c>
    </row>
    <row r="261" customFormat="false" ht="15" hidden="false" customHeight="false" outlineLevel="0" collapsed="false">
      <c r="A261" s="22"/>
      <c r="B261" s="23"/>
      <c r="C261" s="23"/>
      <c r="D261" s="23"/>
      <c r="E261" s="23"/>
      <c r="F261" s="23"/>
      <c r="G261" s="23"/>
      <c r="H261" s="24"/>
      <c r="I261" s="25" t="str">
        <f aca="false">IF($E261="","",IF($H261="",Setup!$C$6*Setup!$C$8,Setup!$C$6*$H261))</f>
        <v/>
      </c>
      <c r="J261" s="26" t="str">
        <f aca="false">IF(OR($E261="",$F261="",$G261=""),"",IFERROR(IF($D261="Long",($G261-$E261)/($E261-$F261),($E261-$G261)/($F261-$E261)),""))</f>
        <v/>
      </c>
      <c r="K261" s="27" t="str">
        <f aca="false">IF($J261="","",$J261*$I261)</f>
        <v/>
      </c>
      <c r="L261" s="28" t="str">
        <f aca="false">IF($J261="","",IF($J261&gt;0.05,"Win",IF($J261&lt;-0.05,"Loss","BE")))</f>
        <v/>
      </c>
    </row>
    <row r="262" customFormat="false" ht="15" hidden="false" customHeight="false" outlineLevel="0" collapsed="false">
      <c r="A262" s="22"/>
      <c r="B262" s="23"/>
      <c r="C262" s="23"/>
      <c r="D262" s="23"/>
      <c r="E262" s="23"/>
      <c r="F262" s="23"/>
      <c r="G262" s="23"/>
      <c r="H262" s="24"/>
      <c r="I262" s="25" t="str">
        <f aca="false">IF($E262="","",IF($H262="",Setup!$C$6*Setup!$C$8,Setup!$C$6*$H262))</f>
        <v/>
      </c>
      <c r="J262" s="26" t="str">
        <f aca="false">IF(OR($E262="",$F262="",$G262=""),"",IFERROR(IF($D262="Long",($G262-$E262)/($E262-$F262),($E262-$G262)/($F262-$E262)),""))</f>
        <v/>
      </c>
      <c r="K262" s="27" t="str">
        <f aca="false">IF($J262="","",$J262*$I262)</f>
        <v/>
      </c>
      <c r="L262" s="28" t="str">
        <f aca="false">IF($J262="","",IF($J262&gt;0.05,"Win",IF($J262&lt;-0.05,"Loss","BE")))</f>
        <v/>
      </c>
    </row>
    <row r="263" customFormat="false" ht="15" hidden="false" customHeight="false" outlineLevel="0" collapsed="false">
      <c r="A263" s="22"/>
      <c r="B263" s="23"/>
      <c r="C263" s="23"/>
      <c r="D263" s="23"/>
      <c r="E263" s="23"/>
      <c r="F263" s="23"/>
      <c r="G263" s="23"/>
      <c r="H263" s="24"/>
      <c r="I263" s="25" t="str">
        <f aca="false">IF($E263="","",IF($H263="",Setup!$C$6*Setup!$C$8,Setup!$C$6*$H263))</f>
        <v/>
      </c>
      <c r="J263" s="26" t="str">
        <f aca="false">IF(OR($E263="",$F263="",$G263=""),"",IFERROR(IF($D263="Long",($G263-$E263)/($E263-$F263),($E263-$G263)/($F263-$E263)),""))</f>
        <v/>
      </c>
      <c r="K263" s="27" t="str">
        <f aca="false">IF($J263="","",$J263*$I263)</f>
        <v/>
      </c>
      <c r="L263" s="28" t="str">
        <f aca="false">IF($J263="","",IF($J263&gt;0.05,"Win",IF($J263&lt;-0.05,"Loss","BE")))</f>
        <v/>
      </c>
    </row>
    <row r="264" customFormat="false" ht="15" hidden="false" customHeight="false" outlineLevel="0" collapsed="false">
      <c r="A264" s="22"/>
      <c r="B264" s="23"/>
      <c r="C264" s="23"/>
      <c r="D264" s="23"/>
      <c r="E264" s="23"/>
      <c r="F264" s="23"/>
      <c r="G264" s="23"/>
      <c r="H264" s="24"/>
      <c r="I264" s="25" t="str">
        <f aca="false">IF($E264="","",IF($H264="",Setup!$C$6*Setup!$C$8,Setup!$C$6*$H264))</f>
        <v/>
      </c>
      <c r="J264" s="26" t="str">
        <f aca="false">IF(OR($E264="",$F264="",$G264=""),"",IFERROR(IF($D264="Long",($G264-$E264)/($E264-$F264),($E264-$G264)/($F264-$E264)),""))</f>
        <v/>
      </c>
      <c r="K264" s="27" t="str">
        <f aca="false">IF($J264="","",$J264*$I264)</f>
        <v/>
      </c>
      <c r="L264" s="28" t="str">
        <f aca="false">IF($J264="","",IF($J264&gt;0.05,"Win",IF($J264&lt;-0.05,"Loss","BE")))</f>
        <v/>
      </c>
    </row>
    <row r="265" customFormat="false" ht="15" hidden="false" customHeight="false" outlineLevel="0" collapsed="false">
      <c r="A265" s="22"/>
      <c r="B265" s="23"/>
      <c r="C265" s="23"/>
      <c r="D265" s="23"/>
      <c r="E265" s="23"/>
      <c r="F265" s="23"/>
      <c r="G265" s="23"/>
      <c r="H265" s="24"/>
      <c r="I265" s="25" t="str">
        <f aca="false">IF($E265="","",IF($H265="",Setup!$C$6*Setup!$C$8,Setup!$C$6*$H265))</f>
        <v/>
      </c>
      <c r="J265" s="26" t="str">
        <f aca="false">IF(OR($E265="",$F265="",$G265=""),"",IFERROR(IF($D265="Long",($G265-$E265)/($E265-$F265),($E265-$G265)/($F265-$E265)),""))</f>
        <v/>
      </c>
      <c r="K265" s="27" t="str">
        <f aca="false">IF($J265="","",$J265*$I265)</f>
        <v/>
      </c>
      <c r="L265" s="28" t="str">
        <f aca="false">IF($J265="","",IF($J265&gt;0.05,"Win",IF($J265&lt;-0.05,"Loss","BE")))</f>
        <v/>
      </c>
    </row>
    <row r="266" customFormat="false" ht="15" hidden="false" customHeight="false" outlineLevel="0" collapsed="false">
      <c r="A266" s="22"/>
      <c r="B266" s="23"/>
      <c r="C266" s="23"/>
      <c r="D266" s="23"/>
      <c r="E266" s="23"/>
      <c r="F266" s="23"/>
      <c r="G266" s="23"/>
      <c r="H266" s="24"/>
      <c r="I266" s="25" t="str">
        <f aca="false">IF($E266="","",IF($H266="",Setup!$C$6*Setup!$C$8,Setup!$C$6*$H266))</f>
        <v/>
      </c>
      <c r="J266" s="26" t="str">
        <f aca="false">IF(OR($E266="",$F266="",$G266=""),"",IFERROR(IF($D266="Long",($G266-$E266)/($E266-$F266),($E266-$G266)/($F266-$E266)),""))</f>
        <v/>
      </c>
      <c r="K266" s="27" t="str">
        <f aca="false">IF($J266="","",$J266*$I266)</f>
        <v/>
      </c>
      <c r="L266" s="28" t="str">
        <f aca="false">IF($J266="","",IF($J266&gt;0.05,"Win",IF($J266&lt;-0.05,"Loss","BE")))</f>
        <v/>
      </c>
    </row>
    <row r="267" customFormat="false" ht="15" hidden="false" customHeight="false" outlineLevel="0" collapsed="false">
      <c r="A267" s="22"/>
      <c r="B267" s="23"/>
      <c r="C267" s="23"/>
      <c r="D267" s="23"/>
      <c r="E267" s="23"/>
      <c r="F267" s="23"/>
      <c r="G267" s="23"/>
      <c r="H267" s="24"/>
      <c r="I267" s="25" t="str">
        <f aca="false">IF($E267="","",IF($H267="",Setup!$C$6*Setup!$C$8,Setup!$C$6*$H267))</f>
        <v/>
      </c>
      <c r="J267" s="26" t="str">
        <f aca="false">IF(OR($E267="",$F267="",$G267=""),"",IFERROR(IF($D267="Long",($G267-$E267)/($E267-$F267),($E267-$G267)/($F267-$E267)),""))</f>
        <v/>
      </c>
      <c r="K267" s="27" t="str">
        <f aca="false">IF($J267="","",$J267*$I267)</f>
        <v/>
      </c>
      <c r="L267" s="28" t="str">
        <f aca="false">IF($J267="","",IF($J267&gt;0.05,"Win",IF($J267&lt;-0.05,"Loss","BE")))</f>
        <v/>
      </c>
    </row>
    <row r="268" customFormat="false" ht="15" hidden="false" customHeight="false" outlineLevel="0" collapsed="false">
      <c r="A268" s="22"/>
      <c r="B268" s="23"/>
      <c r="C268" s="23"/>
      <c r="D268" s="23"/>
      <c r="E268" s="23"/>
      <c r="F268" s="23"/>
      <c r="G268" s="23"/>
      <c r="H268" s="24"/>
      <c r="I268" s="25" t="str">
        <f aca="false">IF($E268="","",IF($H268="",Setup!$C$6*Setup!$C$8,Setup!$C$6*$H268))</f>
        <v/>
      </c>
      <c r="J268" s="26" t="str">
        <f aca="false">IF(OR($E268="",$F268="",$G268=""),"",IFERROR(IF($D268="Long",($G268-$E268)/($E268-$F268),($E268-$G268)/($F268-$E268)),""))</f>
        <v/>
      </c>
      <c r="K268" s="27" t="str">
        <f aca="false">IF($J268="","",$J268*$I268)</f>
        <v/>
      </c>
      <c r="L268" s="28" t="str">
        <f aca="false">IF($J268="","",IF($J268&gt;0.05,"Win",IF($J268&lt;-0.05,"Loss","BE")))</f>
        <v/>
      </c>
    </row>
    <row r="269" customFormat="false" ht="15" hidden="false" customHeight="false" outlineLevel="0" collapsed="false">
      <c r="A269" s="22"/>
      <c r="B269" s="23"/>
      <c r="C269" s="23"/>
      <c r="D269" s="23"/>
      <c r="E269" s="23"/>
      <c r="F269" s="23"/>
      <c r="G269" s="23"/>
      <c r="H269" s="24"/>
      <c r="I269" s="25" t="str">
        <f aca="false">IF($E269="","",IF($H269="",Setup!$C$6*Setup!$C$8,Setup!$C$6*$H269))</f>
        <v/>
      </c>
      <c r="J269" s="26" t="str">
        <f aca="false">IF(OR($E269="",$F269="",$G269=""),"",IFERROR(IF($D269="Long",($G269-$E269)/($E269-$F269),($E269-$G269)/($F269-$E269)),""))</f>
        <v/>
      </c>
      <c r="K269" s="27" t="str">
        <f aca="false">IF($J269="","",$J269*$I269)</f>
        <v/>
      </c>
      <c r="L269" s="28" t="str">
        <f aca="false">IF($J269="","",IF($J269&gt;0.05,"Win",IF($J269&lt;-0.05,"Loss","BE")))</f>
        <v/>
      </c>
    </row>
    <row r="270" customFormat="false" ht="15" hidden="false" customHeight="false" outlineLevel="0" collapsed="false">
      <c r="A270" s="22"/>
      <c r="B270" s="23"/>
      <c r="C270" s="23"/>
      <c r="D270" s="23"/>
      <c r="E270" s="23"/>
      <c r="F270" s="23"/>
      <c r="G270" s="23"/>
      <c r="H270" s="24"/>
      <c r="I270" s="25" t="str">
        <f aca="false">IF($E270="","",IF($H270="",Setup!$C$6*Setup!$C$8,Setup!$C$6*$H270))</f>
        <v/>
      </c>
      <c r="J270" s="26" t="str">
        <f aca="false">IF(OR($E270="",$F270="",$G270=""),"",IFERROR(IF($D270="Long",($G270-$E270)/($E270-$F270),($E270-$G270)/($F270-$E270)),""))</f>
        <v/>
      </c>
      <c r="K270" s="27" t="str">
        <f aca="false">IF($J270="","",$J270*$I270)</f>
        <v/>
      </c>
      <c r="L270" s="28" t="str">
        <f aca="false">IF($J270="","",IF($J270&gt;0.05,"Win",IF($J270&lt;-0.05,"Loss","BE")))</f>
        <v/>
      </c>
    </row>
    <row r="271" customFormat="false" ht="15" hidden="false" customHeight="false" outlineLevel="0" collapsed="false">
      <c r="A271" s="22"/>
      <c r="B271" s="23"/>
      <c r="C271" s="23"/>
      <c r="D271" s="23"/>
      <c r="E271" s="23"/>
      <c r="F271" s="23"/>
      <c r="G271" s="23"/>
      <c r="H271" s="24"/>
      <c r="I271" s="25" t="str">
        <f aca="false">IF($E271="","",IF($H271="",Setup!$C$6*Setup!$C$8,Setup!$C$6*$H271))</f>
        <v/>
      </c>
      <c r="J271" s="26" t="str">
        <f aca="false">IF(OR($E271="",$F271="",$G271=""),"",IFERROR(IF($D271="Long",($G271-$E271)/($E271-$F271),($E271-$G271)/($F271-$E271)),""))</f>
        <v/>
      </c>
      <c r="K271" s="27" t="str">
        <f aca="false">IF($J271="","",$J271*$I271)</f>
        <v/>
      </c>
      <c r="L271" s="28" t="str">
        <f aca="false">IF($J271="","",IF($J271&gt;0.05,"Win",IF($J271&lt;-0.05,"Loss","BE")))</f>
        <v/>
      </c>
    </row>
    <row r="272" customFormat="false" ht="15" hidden="false" customHeight="false" outlineLevel="0" collapsed="false">
      <c r="A272" s="22"/>
      <c r="B272" s="23"/>
      <c r="C272" s="23"/>
      <c r="D272" s="23"/>
      <c r="E272" s="23"/>
      <c r="F272" s="23"/>
      <c r="G272" s="23"/>
      <c r="H272" s="24"/>
      <c r="I272" s="25" t="str">
        <f aca="false">IF($E272="","",IF($H272="",Setup!$C$6*Setup!$C$8,Setup!$C$6*$H272))</f>
        <v/>
      </c>
      <c r="J272" s="26" t="str">
        <f aca="false">IF(OR($E272="",$F272="",$G272=""),"",IFERROR(IF($D272="Long",($G272-$E272)/($E272-$F272),($E272-$G272)/($F272-$E272)),""))</f>
        <v/>
      </c>
      <c r="K272" s="27" t="str">
        <f aca="false">IF($J272="","",$J272*$I272)</f>
        <v/>
      </c>
      <c r="L272" s="28" t="str">
        <f aca="false">IF($J272="","",IF($J272&gt;0.05,"Win",IF($J272&lt;-0.05,"Loss","BE")))</f>
        <v/>
      </c>
    </row>
    <row r="273" customFormat="false" ht="15" hidden="false" customHeight="false" outlineLevel="0" collapsed="false">
      <c r="A273" s="22"/>
      <c r="B273" s="23"/>
      <c r="C273" s="23"/>
      <c r="D273" s="23"/>
      <c r="E273" s="23"/>
      <c r="F273" s="23"/>
      <c r="G273" s="23"/>
      <c r="H273" s="24"/>
      <c r="I273" s="25" t="str">
        <f aca="false">IF($E273="","",IF($H273="",Setup!$C$6*Setup!$C$8,Setup!$C$6*$H273))</f>
        <v/>
      </c>
      <c r="J273" s="26" t="str">
        <f aca="false">IF(OR($E273="",$F273="",$G273=""),"",IFERROR(IF($D273="Long",($G273-$E273)/($E273-$F273),($E273-$G273)/($F273-$E273)),""))</f>
        <v/>
      </c>
      <c r="K273" s="27" t="str">
        <f aca="false">IF($J273="","",$J273*$I273)</f>
        <v/>
      </c>
      <c r="L273" s="28" t="str">
        <f aca="false">IF($J273="","",IF($J273&gt;0.05,"Win",IF($J273&lt;-0.05,"Loss","BE")))</f>
        <v/>
      </c>
    </row>
    <row r="274" customFormat="false" ht="15" hidden="false" customHeight="false" outlineLevel="0" collapsed="false">
      <c r="A274" s="22"/>
      <c r="B274" s="23"/>
      <c r="C274" s="23"/>
      <c r="D274" s="23"/>
      <c r="E274" s="23"/>
      <c r="F274" s="23"/>
      <c r="G274" s="23"/>
      <c r="H274" s="24"/>
      <c r="I274" s="25" t="str">
        <f aca="false">IF($E274="","",IF($H274="",Setup!$C$6*Setup!$C$8,Setup!$C$6*$H274))</f>
        <v/>
      </c>
      <c r="J274" s="26" t="str">
        <f aca="false">IF(OR($E274="",$F274="",$G274=""),"",IFERROR(IF($D274="Long",($G274-$E274)/($E274-$F274),($E274-$G274)/($F274-$E274)),""))</f>
        <v/>
      </c>
      <c r="K274" s="27" t="str">
        <f aca="false">IF($J274="","",$J274*$I274)</f>
        <v/>
      </c>
      <c r="L274" s="28" t="str">
        <f aca="false">IF($J274="","",IF($J274&gt;0.05,"Win",IF($J274&lt;-0.05,"Loss","BE")))</f>
        <v/>
      </c>
    </row>
    <row r="275" customFormat="false" ht="15" hidden="false" customHeight="false" outlineLevel="0" collapsed="false">
      <c r="A275" s="22"/>
      <c r="B275" s="23"/>
      <c r="C275" s="23"/>
      <c r="D275" s="23"/>
      <c r="E275" s="23"/>
      <c r="F275" s="23"/>
      <c r="G275" s="23"/>
      <c r="H275" s="24"/>
      <c r="I275" s="25" t="str">
        <f aca="false">IF($E275="","",IF($H275="",Setup!$C$6*Setup!$C$8,Setup!$C$6*$H275))</f>
        <v/>
      </c>
      <c r="J275" s="26" t="str">
        <f aca="false">IF(OR($E275="",$F275="",$G275=""),"",IFERROR(IF($D275="Long",($G275-$E275)/($E275-$F275),($E275-$G275)/($F275-$E275)),""))</f>
        <v/>
      </c>
      <c r="K275" s="27" t="str">
        <f aca="false">IF($J275="","",$J275*$I275)</f>
        <v/>
      </c>
      <c r="L275" s="28" t="str">
        <f aca="false">IF($J275="","",IF($J275&gt;0.05,"Win",IF($J275&lt;-0.05,"Loss","BE")))</f>
        <v/>
      </c>
    </row>
    <row r="276" customFormat="false" ht="15" hidden="false" customHeight="false" outlineLevel="0" collapsed="false">
      <c r="A276" s="22"/>
      <c r="B276" s="23"/>
      <c r="C276" s="23"/>
      <c r="D276" s="23"/>
      <c r="E276" s="23"/>
      <c r="F276" s="23"/>
      <c r="G276" s="23"/>
      <c r="H276" s="24"/>
      <c r="I276" s="25" t="str">
        <f aca="false">IF($E276="","",IF($H276="",Setup!$C$6*Setup!$C$8,Setup!$C$6*$H276))</f>
        <v/>
      </c>
      <c r="J276" s="26" t="str">
        <f aca="false">IF(OR($E276="",$F276="",$G276=""),"",IFERROR(IF($D276="Long",($G276-$E276)/($E276-$F276),($E276-$G276)/($F276-$E276)),""))</f>
        <v/>
      </c>
      <c r="K276" s="27" t="str">
        <f aca="false">IF($J276="","",$J276*$I276)</f>
        <v/>
      </c>
      <c r="L276" s="28" t="str">
        <f aca="false">IF($J276="","",IF($J276&gt;0.05,"Win",IF($J276&lt;-0.05,"Loss","BE")))</f>
        <v/>
      </c>
    </row>
    <row r="277" customFormat="false" ht="15" hidden="false" customHeight="false" outlineLevel="0" collapsed="false">
      <c r="A277" s="22"/>
      <c r="B277" s="23"/>
      <c r="C277" s="23"/>
      <c r="D277" s="23"/>
      <c r="E277" s="23"/>
      <c r="F277" s="23"/>
      <c r="G277" s="23"/>
      <c r="H277" s="24"/>
      <c r="I277" s="25" t="str">
        <f aca="false">IF($E277="","",IF($H277="",Setup!$C$6*Setup!$C$8,Setup!$C$6*$H277))</f>
        <v/>
      </c>
      <c r="J277" s="26" t="str">
        <f aca="false">IF(OR($E277="",$F277="",$G277=""),"",IFERROR(IF($D277="Long",($G277-$E277)/($E277-$F277),($E277-$G277)/($F277-$E277)),""))</f>
        <v/>
      </c>
      <c r="K277" s="27" t="str">
        <f aca="false">IF($J277="","",$J277*$I277)</f>
        <v/>
      </c>
      <c r="L277" s="28" t="str">
        <f aca="false">IF($J277="","",IF($J277&gt;0.05,"Win",IF($J277&lt;-0.05,"Loss","BE")))</f>
        <v/>
      </c>
    </row>
    <row r="278" customFormat="false" ht="15" hidden="false" customHeight="false" outlineLevel="0" collapsed="false">
      <c r="A278" s="22"/>
      <c r="B278" s="23"/>
      <c r="C278" s="23"/>
      <c r="D278" s="23"/>
      <c r="E278" s="23"/>
      <c r="F278" s="23"/>
      <c r="G278" s="23"/>
      <c r="H278" s="24"/>
      <c r="I278" s="25" t="str">
        <f aca="false">IF($E278="","",IF($H278="",Setup!$C$6*Setup!$C$8,Setup!$C$6*$H278))</f>
        <v/>
      </c>
      <c r="J278" s="26" t="str">
        <f aca="false">IF(OR($E278="",$F278="",$G278=""),"",IFERROR(IF($D278="Long",($G278-$E278)/($E278-$F278),($E278-$G278)/($F278-$E278)),""))</f>
        <v/>
      </c>
      <c r="K278" s="27" t="str">
        <f aca="false">IF($J278="","",$J278*$I278)</f>
        <v/>
      </c>
      <c r="L278" s="28" t="str">
        <f aca="false">IF($J278="","",IF($J278&gt;0.05,"Win",IF($J278&lt;-0.05,"Loss","BE")))</f>
        <v/>
      </c>
    </row>
    <row r="279" customFormat="false" ht="15" hidden="false" customHeight="false" outlineLevel="0" collapsed="false">
      <c r="A279" s="22"/>
      <c r="B279" s="23"/>
      <c r="C279" s="23"/>
      <c r="D279" s="23"/>
      <c r="E279" s="23"/>
      <c r="F279" s="23"/>
      <c r="G279" s="23"/>
      <c r="H279" s="24"/>
      <c r="I279" s="25" t="str">
        <f aca="false">IF($E279="","",IF($H279="",Setup!$C$6*Setup!$C$8,Setup!$C$6*$H279))</f>
        <v/>
      </c>
      <c r="J279" s="26" t="str">
        <f aca="false">IF(OR($E279="",$F279="",$G279=""),"",IFERROR(IF($D279="Long",($G279-$E279)/($E279-$F279),($E279-$G279)/($F279-$E279)),""))</f>
        <v/>
      </c>
      <c r="K279" s="27" t="str">
        <f aca="false">IF($J279="","",$J279*$I279)</f>
        <v/>
      </c>
      <c r="L279" s="28" t="str">
        <f aca="false">IF($J279="","",IF($J279&gt;0.05,"Win",IF($J279&lt;-0.05,"Loss","BE")))</f>
        <v/>
      </c>
    </row>
    <row r="280" customFormat="false" ht="15" hidden="false" customHeight="false" outlineLevel="0" collapsed="false">
      <c r="A280" s="22"/>
      <c r="B280" s="23"/>
      <c r="C280" s="23"/>
      <c r="D280" s="23"/>
      <c r="E280" s="23"/>
      <c r="F280" s="23"/>
      <c r="G280" s="23"/>
      <c r="H280" s="24"/>
      <c r="I280" s="25" t="str">
        <f aca="false">IF($E280="","",IF($H280="",Setup!$C$6*Setup!$C$8,Setup!$C$6*$H280))</f>
        <v/>
      </c>
      <c r="J280" s="26" t="str">
        <f aca="false">IF(OR($E280="",$F280="",$G280=""),"",IFERROR(IF($D280="Long",($G280-$E280)/($E280-$F280),($E280-$G280)/($F280-$E280)),""))</f>
        <v/>
      </c>
      <c r="K280" s="27" t="str">
        <f aca="false">IF($J280="","",$J280*$I280)</f>
        <v/>
      </c>
      <c r="L280" s="28" t="str">
        <f aca="false">IF($J280="","",IF($J280&gt;0.05,"Win",IF($J280&lt;-0.05,"Loss","BE")))</f>
        <v/>
      </c>
    </row>
    <row r="281" customFormat="false" ht="15" hidden="false" customHeight="false" outlineLevel="0" collapsed="false">
      <c r="A281" s="22"/>
      <c r="B281" s="23"/>
      <c r="C281" s="23"/>
      <c r="D281" s="23"/>
      <c r="E281" s="23"/>
      <c r="F281" s="23"/>
      <c r="G281" s="23"/>
      <c r="H281" s="24"/>
      <c r="I281" s="25" t="str">
        <f aca="false">IF($E281="","",IF($H281="",Setup!$C$6*Setup!$C$8,Setup!$C$6*$H281))</f>
        <v/>
      </c>
      <c r="J281" s="26" t="str">
        <f aca="false">IF(OR($E281="",$F281="",$G281=""),"",IFERROR(IF($D281="Long",($G281-$E281)/($E281-$F281),($E281-$G281)/($F281-$E281)),""))</f>
        <v/>
      </c>
      <c r="K281" s="27" t="str">
        <f aca="false">IF($J281="","",$J281*$I281)</f>
        <v/>
      </c>
      <c r="L281" s="28" t="str">
        <f aca="false">IF($J281="","",IF($J281&gt;0.05,"Win",IF($J281&lt;-0.05,"Loss","BE")))</f>
        <v/>
      </c>
    </row>
    <row r="282" customFormat="false" ht="15" hidden="false" customHeight="false" outlineLevel="0" collapsed="false">
      <c r="A282" s="22"/>
      <c r="B282" s="23"/>
      <c r="C282" s="23"/>
      <c r="D282" s="23"/>
      <c r="E282" s="23"/>
      <c r="F282" s="23"/>
      <c r="G282" s="23"/>
      <c r="H282" s="24"/>
      <c r="I282" s="25" t="str">
        <f aca="false">IF($E282="","",IF($H282="",Setup!$C$6*Setup!$C$8,Setup!$C$6*$H282))</f>
        <v/>
      </c>
      <c r="J282" s="26" t="str">
        <f aca="false">IF(OR($E282="",$F282="",$G282=""),"",IFERROR(IF($D282="Long",($G282-$E282)/($E282-$F282),($E282-$G282)/($F282-$E282)),""))</f>
        <v/>
      </c>
      <c r="K282" s="27" t="str">
        <f aca="false">IF($J282="","",$J282*$I282)</f>
        <v/>
      </c>
      <c r="L282" s="28" t="str">
        <f aca="false">IF($J282="","",IF($J282&gt;0.05,"Win",IF($J282&lt;-0.05,"Loss","BE")))</f>
        <v/>
      </c>
    </row>
    <row r="283" customFormat="false" ht="15" hidden="false" customHeight="false" outlineLevel="0" collapsed="false">
      <c r="A283" s="22"/>
      <c r="B283" s="23"/>
      <c r="C283" s="23"/>
      <c r="D283" s="23"/>
      <c r="E283" s="23"/>
      <c r="F283" s="23"/>
      <c r="G283" s="23"/>
      <c r="H283" s="24"/>
      <c r="I283" s="25" t="str">
        <f aca="false">IF($E283="","",IF($H283="",Setup!$C$6*Setup!$C$8,Setup!$C$6*$H283))</f>
        <v/>
      </c>
      <c r="J283" s="26" t="str">
        <f aca="false">IF(OR($E283="",$F283="",$G283=""),"",IFERROR(IF($D283="Long",($G283-$E283)/($E283-$F283),($E283-$G283)/($F283-$E283)),""))</f>
        <v/>
      </c>
      <c r="K283" s="27" t="str">
        <f aca="false">IF($J283="","",$J283*$I283)</f>
        <v/>
      </c>
      <c r="L283" s="28" t="str">
        <f aca="false">IF($J283="","",IF($J283&gt;0.05,"Win",IF($J283&lt;-0.05,"Loss","BE")))</f>
        <v/>
      </c>
    </row>
    <row r="284" customFormat="false" ht="15" hidden="false" customHeight="false" outlineLevel="0" collapsed="false">
      <c r="A284" s="22"/>
      <c r="B284" s="23"/>
      <c r="C284" s="23"/>
      <c r="D284" s="23"/>
      <c r="E284" s="23"/>
      <c r="F284" s="23"/>
      <c r="G284" s="23"/>
      <c r="H284" s="24"/>
      <c r="I284" s="25" t="str">
        <f aca="false">IF($E284="","",IF($H284="",Setup!$C$6*Setup!$C$8,Setup!$C$6*$H284))</f>
        <v/>
      </c>
      <c r="J284" s="26" t="str">
        <f aca="false">IF(OR($E284="",$F284="",$G284=""),"",IFERROR(IF($D284="Long",($G284-$E284)/($E284-$F284),($E284-$G284)/($F284-$E284)),""))</f>
        <v/>
      </c>
      <c r="K284" s="27" t="str">
        <f aca="false">IF($J284="","",$J284*$I284)</f>
        <v/>
      </c>
      <c r="L284" s="28" t="str">
        <f aca="false">IF($J284="","",IF($J284&gt;0.05,"Win",IF($J284&lt;-0.05,"Loss","BE")))</f>
        <v/>
      </c>
    </row>
    <row r="285" customFormat="false" ht="15" hidden="false" customHeight="false" outlineLevel="0" collapsed="false">
      <c r="A285" s="22"/>
      <c r="B285" s="23"/>
      <c r="C285" s="23"/>
      <c r="D285" s="23"/>
      <c r="E285" s="23"/>
      <c r="F285" s="23"/>
      <c r="G285" s="23"/>
      <c r="H285" s="24"/>
      <c r="I285" s="25" t="str">
        <f aca="false">IF($E285="","",IF($H285="",Setup!$C$6*Setup!$C$8,Setup!$C$6*$H285))</f>
        <v/>
      </c>
      <c r="J285" s="26" t="str">
        <f aca="false">IF(OR($E285="",$F285="",$G285=""),"",IFERROR(IF($D285="Long",($G285-$E285)/($E285-$F285),($E285-$G285)/($F285-$E285)),""))</f>
        <v/>
      </c>
      <c r="K285" s="27" t="str">
        <f aca="false">IF($J285="","",$J285*$I285)</f>
        <v/>
      </c>
      <c r="L285" s="28" t="str">
        <f aca="false">IF($J285="","",IF($J285&gt;0.05,"Win",IF($J285&lt;-0.05,"Loss","BE")))</f>
        <v/>
      </c>
    </row>
    <row r="286" customFormat="false" ht="15" hidden="false" customHeight="false" outlineLevel="0" collapsed="false">
      <c r="A286" s="22"/>
      <c r="B286" s="23"/>
      <c r="C286" s="23"/>
      <c r="D286" s="23"/>
      <c r="E286" s="23"/>
      <c r="F286" s="23"/>
      <c r="G286" s="23"/>
      <c r="H286" s="24"/>
      <c r="I286" s="25" t="str">
        <f aca="false">IF($E286="","",IF($H286="",Setup!$C$6*Setup!$C$8,Setup!$C$6*$H286))</f>
        <v/>
      </c>
      <c r="J286" s="26" t="str">
        <f aca="false">IF(OR($E286="",$F286="",$G286=""),"",IFERROR(IF($D286="Long",($G286-$E286)/($E286-$F286),($E286-$G286)/($F286-$E286)),""))</f>
        <v/>
      </c>
      <c r="K286" s="27" t="str">
        <f aca="false">IF($J286="","",$J286*$I286)</f>
        <v/>
      </c>
      <c r="L286" s="28" t="str">
        <f aca="false">IF($J286="","",IF($J286&gt;0.05,"Win",IF($J286&lt;-0.05,"Loss","BE")))</f>
        <v/>
      </c>
    </row>
    <row r="287" customFormat="false" ht="15" hidden="false" customHeight="false" outlineLevel="0" collapsed="false">
      <c r="A287" s="22"/>
      <c r="B287" s="23"/>
      <c r="C287" s="23"/>
      <c r="D287" s="23"/>
      <c r="E287" s="23"/>
      <c r="F287" s="23"/>
      <c r="G287" s="23"/>
      <c r="H287" s="24"/>
      <c r="I287" s="25" t="str">
        <f aca="false">IF($E287="","",IF($H287="",Setup!$C$6*Setup!$C$8,Setup!$C$6*$H287))</f>
        <v/>
      </c>
      <c r="J287" s="26" t="str">
        <f aca="false">IF(OR($E287="",$F287="",$G287=""),"",IFERROR(IF($D287="Long",($G287-$E287)/($E287-$F287),($E287-$G287)/($F287-$E287)),""))</f>
        <v/>
      </c>
      <c r="K287" s="27" t="str">
        <f aca="false">IF($J287="","",$J287*$I287)</f>
        <v/>
      </c>
      <c r="L287" s="28" t="str">
        <f aca="false">IF($J287="","",IF($J287&gt;0.05,"Win",IF($J287&lt;-0.05,"Loss","BE")))</f>
        <v/>
      </c>
    </row>
    <row r="288" customFormat="false" ht="15" hidden="false" customHeight="false" outlineLevel="0" collapsed="false">
      <c r="A288" s="22"/>
      <c r="B288" s="23"/>
      <c r="C288" s="23"/>
      <c r="D288" s="23"/>
      <c r="E288" s="23"/>
      <c r="F288" s="23"/>
      <c r="G288" s="23"/>
      <c r="H288" s="24"/>
      <c r="I288" s="25" t="str">
        <f aca="false">IF($E288="","",IF($H288="",Setup!$C$6*Setup!$C$8,Setup!$C$6*$H288))</f>
        <v/>
      </c>
      <c r="J288" s="26" t="str">
        <f aca="false">IF(OR($E288="",$F288="",$G288=""),"",IFERROR(IF($D288="Long",($G288-$E288)/($E288-$F288),($E288-$G288)/($F288-$E288)),""))</f>
        <v/>
      </c>
      <c r="K288" s="27" t="str">
        <f aca="false">IF($J288="","",$J288*$I288)</f>
        <v/>
      </c>
      <c r="L288" s="28" t="str">
        <f aca="false">IF($J288="","",IF($J288&gt;0.05,"Win",IF($J288&lt;-0.05,"Loss","BE")))</f>
        <v/>
      </c>
    </row>
    <row r="289" customFormat="false" ht="15" hidden="false" customHeight="false" outlineLevel="0" collapsed="false">
      <c r="A289" s="22"/>
      <c r="B289" s="23"/>
      <c r="C289" s="23"/>
      <c r="D289" s="23"/>
      <c r="E289" s="23"/>
      <c r="F289" s="23"/>
      <c r="G289" s="23"/>
      <c r="H289" s="24"/>
      <c r="I289" s="25" t="str">
        <f aca="false">IF($E289="","",IF($H289="",Setup!$C$6*Setup!$C$8,Setup!$C$6*$H289))</f>
        <v/>
      </c>
      <c r="J289" s="26" t="str">
        <f aca="false">IF(OR($E289="",$F289="",$G289=""),"",IFERROR(IF($D289="Long",($G289-$E289)/($E289-$F289),($E289-$G289)/($F289-$E289)),""))</f>
        <v/>
      </c>
      <c r="K289" s="27" t="str">
        <f aca="false">IF($J289="","",$J289*$I289)</f>
        <v/>
      </c>
      <c r="L289" s="28" t="str">
        <f aca="false">IF($J289="","",IF($J289&gt;0.05,"Win",IF($J289&lt;-0.05,"Loss","BE")))</f>
        <v/>
      </c>
    </row>
    <row r="290" customFormat="false" ht="15" hidden="false" customHeight="false" outlineLevel="0" collapsed="false">
      <c r="A290" s="22"/>
      <c r="B290" s="23"/>
      <c r="C290" s="23"/>
      <c r="D290" s="23"/>
      <c r="E290" s="23"/>
      <c r="F290" s="23"/>
      <c r="G290" s="23"/>
      <c r="H290" s="24"/>
      <c r="I290" s="25" t="str">
        <f aca="false">IF($E290="","",IF($H290="",Setup!$C$6*Setup!$C$8,Setup!$C$6*$H290))</f>
        <v/>
      </c>
      <c r="J290" s="26" t="str">
        <f aca="false">IF(OR($E290="",$F290="",$G290=""),"",IFERROR(IF($D290="Long",($G290-$E290)/($E290-$F290),($E290-$G290)/($F290-$E290)),""))</f>
        <v/>
      </c>
      <c r="K290" s="27" t="str">
        <f aca="false">IF($J290="","",$J290*$I290)</f>
        <v/>
      </c>
      <c r="L290" s="28" t="str">
        <f aca="false">IF($J290="","",IF($J290&gt;0.05,"Win",IF($J290&lt;-0.05,"Loss","BE")))</f>
        <v/>
      </c>
    </row>
    <row r="291" customFormat="false" ht="15" hidden="false" customHeight="false" outlineLevel="0" collapsed="false">
      <c r="A291" s="22"/>
      <c r="B291" s="23"/>
      <c r="C291" s="23"/>
      <c r="D291" s="23"/>
      <c r="E291" s="23"/>
      <c r="F291" s="23"/>
      <c r="G291" s="23"/>
      <c r="H291" s="24"/>
      <c r="I291" s="25" t="str">
        <f aca="false">IF($E291="","",IF($H291="",Setup!$C$6*Setup!$C$8,Setup!$C$6*$H291))</f>
        <v/>
      </c>
      <c r="J291" s="26" t="str">
        <f aca="false">IF(OR($E291="",$F291="",$G291=""),"",IFERROR(IF($D291="Long",($G291-$E291)/($E291-$F291),($E291-$G291)/($F291-$E291)),""))</f>
        <v/>
      </c>
      <c r="K291" s="27" t="str">
        <f aca="false">IF($J291="","",$J291*$I291)</f>
        <v/>
      </c>
      <c r="L291" s="28" t="str">
        <f aca="false">IF($J291="","",IF($J291&gt;0.05,"Win",IF($J291&lt;-0.05,"Loss","BE")))</f>
        <v/>
      </c>
    </row>
    <row r="292" customFormat="false" ht="15" hidden="false" customHeight="false" outlineLevel="0" collapsed="false">
      <c r="A292" s="22"/>
      <c r="B292" s="23"/>
      <c r="C292" s="23"/>
      <c r="D292" s="23"/>
      <c r="E292" s="23"/>
      <c r="F292" s="23"/>
      <c r="G292" s="23"/>
      <c r="H292" s="24"/>
      <c r="I292" s="25" t="str">
        <f aca="false">IF($E292="","",IF($H292="",Setup!$C$6*Setup!$C$8,Setup!$C$6*$H292))</f>
        <v/>
      </c>
      <c r="J292" s="26" t="str">
        <f aca="false">IF(OR($E292="",$F292="",$G292=""),"",IFERROR(IF($D292="Long",($G292-$E292)/($E292-$F292),($E292-$G292)/($F292-$E292)),""))</f>
        <v/>
      </c>
      <c r="K292" s="27" t="str">
        <f aca="false">IF($J292="","",$J292*$I292)</f>
        <v/>
      </c>
      <c r="L292" s="28" t="str">
        <f aca="false">IF($J292="","",IF($J292&gt;0.05,"Win",IF($J292&lt;-0.05,"Loss","BE")))</f>
        <v/>
      </c>
    </row>
    <row r="293" customFormat="false" ht="15" hidden="false" customHeight="false" outlineLevel="0" collapsed="false">
      <c r="A293" s="22"/>
      <c r="B293" s="23"/>
      <c r="C293" s="23"/>
      <c r="D293" s="23"/>
      <c r="E293" s="23"/>
      <c r="F293" s="23"/>
      <c r="G293" s="23"/>
      <c r="H293" s="24"/>
      <c r="I293" s="25" t="str">
        <f aca="false">IF($E293="","",IF($H293="",Setup!$C$6*Setup!$C$8,Setup!$C$6*$H293))</f>
        <v/>
      </c>
      <c r="J293" s="26" t="str">
        <f aca="false">IF(OR($E293="",$F293="",$G293=""),"",IFERROR(IF($D293="Long",($G293-$E293)/($E293-$F293),($E293-$G293)/($F293-$E293)),""))</f>
        <v/>
      </c>
      <c r="K293" s="27" t="str">
        <f aca="false">IF($J293="","",$J293*$I293)</f>
        <v/>
      </c>
      <c r="L293" s="28" t="str">
        <f aca="false">IF($J293="","",IF($J293&gt;0.05,"Win",IF($J293&lt;-0.05,"Loss","BE")))</f>
        <v/>
      </c>
    </row>
    <row r="294" customFormat="false" ht="15" hidden="false" customHeight="false" outlineLevel="0" collapsed="false">
      <c r="A294" s="22"/>
      <c r="B294" s="23"/>
      <c r="C294" s="23"/>
      <c r="D294" s="23"/>
      <c r="E294" s="23"/>
      <c r="F294" s="23"/>
      <c r="G294" s="23"/>
      <c r="H294" s="24"/>
      <c r="I294" s="25" t="str">
        <f aca="false">IF($E294="","",IF($H294="",Setup!$C$6*Setup!$C$8,Setup!$C$6*$H294))</f>
        <v/>
      </c>
      <c r="J294" s="26" t="str">
        <f aca="false">IF(OR($E294="",$F294="",$G294=""),"",IFERROR(IF($D294="Long",($G294-$E294)/($E294-$F294),($E294-$G294)/($F294-$E294)),""))</f>
        <v/>
      </c>
      <c r="K294" s="27" t="str">
        <f aca="false">IF($J294="","",$J294*$I294)</f>
        <v/>
      </c>
      <c r="L294" s="28" t="str">
        <f aca="false">IF($J294="","",IF($J294&gt;0.05,"Win",IF($J294&lt;-0.05,"Loss","BE")))</f>
        <v/>
      </c>
    </row>
    <row r="295" customFormat="false" ht="15" hidden="false" customHeight="false" outlineLevel="0" collapsed="false">
      <c r="A295" s="22"/>
      <c r="B295" s="23"/>
      <c r="C295" s="23"/>
      <c r="D295" s="23"/>
      <c r="E295" s="23"/>
      <c r="F295" s="23"/>
      <c r="G295" s="23"/>
      <c r="H295" s="24"/>
      <c r="I295" s="25" t="str">
        <f aca="false">IF($E295="","",IF($H295="",Setup!$C$6*Setup!$C$8,Setup!$C$6*$H295))</f>
        <v/>
      </c>
      <c r="J295" s="26" t="str">
        <f aca="false">IF(OR($E295="",$F295="",$G295=""),"",IFERROR(IF($D295="Long",($G295-$E295)/($E295-$F295),($E295-$G295)/($F295-$E295)),""))</f>
        <v/>
      </c>
      <c r="K295" s="27" t="str">
        <f aca="false">IF($J295="","",$J295*$I295)</f>
        <v/>
      </c>
      <c r="L295" s="28" t="str">
        <f aca="false">IF($J295="","",IF($J295&gt;0.05,"Win",IF($J295&lt;-0.05,"Loss","BE")))</f>
        <v/>
      </c>
    </row>
    <row r="296" customFormat="false" ht="15" hidden="false" customHeight="false" outlineLevel="0" collapsed="false">
      <c r="A296" s="22"/>
      <c r="B296" s="23"/>
      <c r="C296" s="23"/>
      <c r="D296" s="23"/>
      <c r="E296" s="23"/>
      <c r="F296" s="23"/>
      <c r="G296" s="23"/>
      <c r="H296" s="24"/>
      <c r="I296" s="25" t="str">
        <f aca="false">IF($E296="","",IF($H296="",Setup!$C$6*Setup!$C$8,Setup!$C$6*$H296))</f>
        <v/>
      </c>
      <c r="J296" s="26" t="str">
        <f aca="false">IF(OR($E296="",$F296="",$G296=""),"",IFERROR(IF($D296="Long",($G296-$E296)/($E296-$F296),($E296-$G296)/($F296-$E296)),""))</f>
        <v/>
      </c>
      <c r="K296" s="27" t="str">
        <f aca="false">IF($J296="","",$J296*$I296)</f>
        <v/>
      </c>
      <c r="L296" s="28" t="str">
        <f aca="false">IF($J296="","",IF($J296&gt;0.05,"Win",IF($J296&lt;-0.05,"Loss","BE")))</f>
        <v/>
      </c>
    </row>
    <row r="297" customFormat="false" ht="15" hidden="false" customHeight="false" outlineLevel="0" collapsed="false">
      <c r="A297" s="22"/>
      <c r="B297" s="23"/>
      <c r="C297" s="23"/>
      <c r="D297" s="23"/>
      <c r="E297" s="23"/>
      <c r="F297" s="23"/>
      <c r="G297" s="23"/>
      <c r="H297" s="24"/>
      <c r="I297" s="25" t="str">
        <f aca="false">IF($E297="","",IF($H297="",Setup!$C$6*Setup!$C$8,Setup!$C$6*$H297))</f>
        <v/>
      </c>
      <c r="J297" s="26" t="str">
        <f aca="false">IF(OR($E297="",$F297="",$G297=""),"",IFERROR(IF($D297="Long",($G297-$E297)/($E297-$F297),($E297-$G297)/($F297-$E297)),""))</f>
        <v/>
      </c>
      <c r="K297" s="27" t="str">
        <f aca="false">IF($J297="","",$J297*$I297)</f>
        <v/>
      </c>
      <c r="L297" s="28" t="str">
        <f aca="false">IF($J297="","",IF($J297&gt;0.05,"Win",IF($J297&lt;-0.05,"Loss","BE")))</f>
        <v/>
      </c>
    </row>
    <row r="298" customFormat="false" ht="15" hidden="false" customHeight="false" outlineLevel="0" collapsed="false">
      <c r="A298" s="22"/>
      <c r="B298" s="23"/>
      <c r="C298" s="23"/>
      <c r="D298" s="23"/>
      <c r="E298" s="23"/>
      <c r="F298" s="23"/>
      <c r="G298" s="23"/>
      <c r="H298" s="24"/>
      <c r="I298" s="25" t="str">
        <f aca="false">IF($E298="","",IF($H298="",Setup!$C$6*Setup!$C$8,Setup!$C$6*$H298))</f>
        <v/>
      </c>
      <c r="J298" s="26" t="str">
        <f aca="false">IF(OR($E298="",$F298="",$G298=""),"",IFERROR(IF($D298="Long",($G298-$E298)/($E298-$F298),($E298-$G298)/($F298-$E298)),""))</f>
        <v/>
      </c>
      <c r="K298" s="27" t="str">
        <f aca="false">IF($J298="","",$J298*$I298)</f>
        <v/>
      </c>
      <c r="L298" s="28" t="str">
        <f aca="false">IF($J298="","",IF($J298&gt;0.05,"Win",IF($J298&lt;-0.05,"Loss","BE")))</f>
        <v/>
      </c>
    </row>
    <row r="299" customFormat="false" ht="15" hidden="false" customHeight="false" outlineLevel="0" collapsed="false">
      <c r="A299" s="22"/>
      <c r="B299" s="23"/>
      <c r="C299" s="23"/>
      <c r="D299" s="23"/>
      <c r="E299" s="23"/>
      <c r="F299" s="23"/>
      <c r="G299" s="23"/>
      <c r="H299" s="24"/>
      <c r="I299" s="25" t="str">
        <f aca="false">IF($E299="","",IF($H299="",Setup!$C$6*Setup!$C$8,Setup!$C$6*$H299))</f>
        <v/>
      </c>
      <c r="J299" s="26" t="str">
        <f aca="false">IF(OR($E299="",$F299="",$G299=""),"",IFERROR(IF($D299="Long",($G299-$E299)/($E299-$F299),($E299-$G299)/($F299-$E299)),""))</f>
        <v/>
      </c>
      <c r="K299" s="27" t="str">
        <f aca="false">IF($J299="","",$J299*$I299)</f>
        <v/>
      </c>
      <c r="L299" s="28" t="str">
        <f aca="false">IF($J299="","",IF($J299&gt;0.05,"Win",IF($J299&lt;-0.05,"Loss","BE")))</f>
        <v/>
      </c>
    </row>
    <row r="300" customFormat="false" ht="15" hidden="false" customHeight="false" outlineLevel="0" collapsed="false">
      <c r="A300" s="22"/>
      <c r="B300" s="23"/>
      <c r="C300" s="23"/>
      <c r="D300" s="23"/>
      <c r="E300" s="23"/>
      <c r="F300" s="23"/>
      <c r="G300" s="23"/>
      <c r="H300" s="24"/>
      <c r="I300" s="25" t="str">
        <f aca="false">IF($E300="","",IF($H300="",Setup!$C$6*Setup!$C$8,Setup!$C$6*$H300))</f>
        <v/>
      </c>
      <c r="J300" s="26" t="str">
        <f aca="false">IF(OR($E300="",$F300="",$G300=""),"",IFERROR(IF($D300="Long",($G300-$E300)/($E300-$F300),($E300-$G300)/($F300-$E300)),""))</f>
        <v/>
      </c>
      <c r="K300" s="27" t="str">
        <f aca="false">IF($J300="","",$J300*$I300)</f>
        <v/>
      </c>
      <c r="L300" s="28" t="str">
        <f aca="false">IF($J300="","",IF($J300&gt;0.05,"Win",IF($J300&lt;-0.05,"Loss","BE")))</f>
        <v/>
      </c>
    </row>
    <row r="301" customFormat="false" ht="15" hidden="false" customHeight="false" outlineLevel="0" collapsed="false">
      <c r="A301" s="22"/>
      <c r="B301" s="23"/>
      <c r="C301" s="23"/>
      <c r="D301" s="23"/>
      <c r="E301" s="23"/>
      <c r="F301" s="23"/>
      <c r="G301" s="23"/>
      <c r="H301" s="24"/>
      <c r="I301" s="25" t="str">
        <f aca="false">IF($E301="","",IF($H301="",Setup!$C$6*Setup!$C$8,Setup!$C$6*$H301))</f>
        <v/>
      </c>
      <c r="J301" s="26" t="str">
        <f aca="false">IF(OR($E301="",$F301="",$G301=""),"",IFERROR(IF($D301="Long",($G301-$E301)/($E301-$F301),($E301-$G301)/($F301-$E301)),""))</f>
        <v/>
      </c>
      <c r="K301" s="27" t="str">
        <f aca="false">IF($J301="","",$J301*$I301)</f>
        <v/>
      </c>
      <c r="L301" s="28" t="str">
        <f aca="false">IF($J301="","",IF($J301&gt;0.05,"Win",IF($J301&lt;-0.05,"Loss","BE")))</f>
        <v/>
      </c>
    </row>
    <row r="302" customFormat="false" ht="15" hidden="false" customHeight="false" outlineLevel="0" collapsed="false">
      <c r="A302" s="22"/>
      <c r="B302" s="23"/>
      <c r="C302" s="23"/>
      <c r="D302" s="23"/>
      <c r="E302" s="23"/>
      <c r="F302" s="23"/>
      <c r="G302" s="23"/>
      <c r="H302" s="24"/>
      <c r="I302" s="25" t="str">
        <f aca="false">IF($E302="","",IF($H302="",Setup!$C$6*Setup!$C$8,Setup!$C$6*$H302))</f>
        <v/>
      </c>
      <c r="J302" s="26" t="str">
        <f aca="false">IF(OR($E302="",$F302="",$G302=""),"",IFERROR(IF($D302="Long",($G302-$E302)/($E302-$F302),($E302-$G302)/($F302-$E302)),""))</f>
        <v/>
      </c>
      <c r="K302" s="27" t="str">
        <f aca="false">IF($J302="","",$J302*$I302)</f>
        <v/>
      </c>
      <c r="L302" s="28" t="str">
        <f aca="false">IF($J302="","",IF($J302&gt;0.05,"Win",IF($J302&lt;-0.05,"Loss","BE")))</f>
        <v/>
      </c>
    </row>
  </sheetData>
  <dataValidations count="2">
    <dataValidation allowBlank="true" errorStyle="stop" operator="between" showDropDown="false" showErrorMessage="false" showInputMessage="false" sqref="D3:D302" type="list">
      <formula1>"Long,Short"</formula1>
      <formula2>0</formula2>
    </dataValidation>
    <dataValidation allowBlank="true" errorStyle="stop" operator="between" showDropDown="false" showErrorMessage="false" showInputMessage="false" sqref="C3:C302" type="list">
      <formula1>"FVG,Quant,Other"</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8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2"/>
    <col collapsed="false" customWidth="true" hidden="false" outlineLevel="0" max="2" min="2" style="0" width="14"/>
    <col collapsed="false" customWidth="true" hidden="false" outlineLevel="0" max="3" min="3" style="0" width="24"/>
    <col collapsed="false" customWidth="true" hidden="false" outlineLevel="0" max="4" min="4" style="0" width="14"/>
    <col collapsed="false" customWidth="true" hidden="false" outlineLevel="0" max="5" min="5" style="0" width="13"/>
    <col collapsed="false" customWidth="true" hidden="false" outlineLevel="0" max="6" min="6" style="0" width="15"/>
    <col collapsed="false" customWidth="true" hidden="false" outlineLevel="0" max="7" min="7" style="0" width="13"/>
    <col collapsed="false" customWidth="true" hidden="false" outlineLevel="0" max="8" min="8" style="0" width="16"/>
  </cols>
  <sheetData>
    <row r="1" customFormat="false" ht="15" hidden="false" customHeight="false" outlineLevel="0" collapsed="false">
      <c r="A1" s="30" t="s">
        <v>90</v>
      </c>
    </row>
    <row r="2" customFormat="false" ht="15" hidden="false" customHeight="false" outlineLevel="0" collapsed="false">
      <c r="A2" s="2" t="s">
        <v>91</v>
      </c>
    </row>
    <row r="4" customFormat="false" ht="25.5" hidden="false" customHeight="true" outlineLevel="0" collapsed="false">
      <c r="A4" s="21" t="s">
        <v>60</v>
      </c>
      <c r="B4" s="21" t="s">
        <v>92</v>
      </c>
      <c r="C4" s="21" t="s">
        <v>93</v>
      </c>
      <c r="D4" s="21" t="s">
        <v>94</v>
      </c>
      <c r="E4" s="21" t="s">
        <v>95</v>
      </c>
      <c r="F4" s="21" t="s">
        <v>96</v>
      </c>
      <c r="G4" s="21" t="s">
        <v>97</v>
      </c>
      <c r="H4" s="21" t="s">
        <v>98</v>
      </c>
    </row>
    <row r="5" customFormat="false" ht="15" hidden="false" customHeight="false" outlineLevel="0" collapsed="false">
      <c r="A5" s="22" t="s">
        <v>73</v>
      </c>
      <c r="B5" s="27" t="n">
        <f aca="false">IF($A5="","",SUMIFS('Trade Log'!$K:$K,'Trade Log'!$A:$A,$A5))</f>
        <v>1500.00000000006</v>
      </c>
      <c r="C5" s="23"/>
      <c r="D5" s="27" t="n">
        <f aca="false">IF($A5="","",$B5+N($C5))</f>
        <v>1500.00000000006</v>
      </c>
      <c r="E5" s="31" t="n">
        <f aca="false">IF($A5="","",Setup!$C$24)</f>
        <v>5000</v>
      </c>
      <c r="F5" s="32" t="n">
        <f aca="false">IF(OR($A5="",$E5=0),"",IF($D5&gt;=0,0,-$D5/$E5))</f>
        <v>0</v>
      </c>
      <c r="G5" s="31" t="n">
        <f aca="false">IF($A5="","",$E5+MIN(0,$D5))</f>
        <v>5000</v>
      </c>
      <c r="H5" s="28" t="str">
        <f aca="false">IF($A5="","",IF($F5="","OK",IF($F5&gt;=1,"BREACHED",IF($F5&gt;=0.7,"AT RISK","OK"))))</f>
        <v>OK</v>
      </c>
    </row>
    <row r="6" customFormat="false" ht="15" hidden="false" customHeight="false" outlineLevel="0" collapsed="false">
      <c r="A6" s="22" t="s">
        <v>81</v>
      </c>
      <c r="B6" s="27" t="n">
        <f aca="false">IF($A6="","",SUMIFS('Trade Log'!$K:$K,'Trade Log'!$A:$A,$A6))</f>
        <v>249.999999999991</v>
      </c>
      <c r="C6" s="23"/>
      <c r="D6" s="27" t="n">
        <f aca="false">IF($A6="","",$B6+N($C6))</f>
        <v>249.999999999991</v>
      </c>
      <c r="E6" s="31" t="n">
        <f aca="false">IF($A6="","",Setup!$C$24)</f>
        <v>5000</v>
      </c>
      <c r="F6" s="32" t="n">
        <f aca="false">IF(OR($A6="",$E6=0),"",IF($D6&gt;=0,0,-$D6/$E6))</f>
        <v>0</v>
      </c>
      <c r="G6" s="31" t="n">
        <f aca="false">IF($A6="","",$E6+MIN(0,$D6))</f>
        <v>5000</v>
      </c>
      <c r="H6" s="28" t="str">
        <f aca="false">IF($A6="","",IF($F6="","OK",IF($F6&gt;=1,"BREACHED",IF($F6&gt;=0.7,"AT RISK","OK"))))</f>
        <v>OK</v>
      </c>
    </row>
    <row r="7" customFormat="false" ht="15" hidden="false" customHeight="false" outlineLevel="0" collapsed="false">
      <c r="A7" s="22" t="s">
        <v>84</v>
      </c>
      <c r="B7" s="27" t="n">
        <f aca="false">IF($A7="","",SUMIFS('Trade Log'!$K:$K,'Trade Log'!$A:$A,$A7))</f>
        <v>255.319148936193</v>
      </c>
      <c r="C7" s="23"/>
      <c r="D7" s="27" t="n">
        <f aca="false">IF($A7="","",$B7+N($C7))</f>
        <v>255.319148936193</v>
      </c>
      <c r="E7" s="31" t="n">
        <f aca="false">IF($A7="","",Setup!$C$24)</f>
        <v>5000</v>
      </c>
      <c r="F7" s="32" t="n">
        <f aca="false">IF(OR($A7="",$E7=0),"",IF($D7&gt;=0,0,-$D7/$E7))</f>
        <v>0</v>
      </c>
      <c r="G7" s="31" t="n">
        <f aca="false">IF($A7="","",$E7+MIN(0,$D7))</f>
        <v>5000</v>
      </c>
      <c r="H7" s="28" t="str">
        <f aca="false">IF($A7="","",IF($F7="","OK",IF($F7&gt;=1,"BREACHED",IF($F7&gt;=0.7,"AT RISK","OK"))))</f>
        <v>OK</v>
      </c>
    </row>
    <row r="8" customFormat="false" ht="15" hidden="false" customHeight="false" outlineLevel="0" collapsed="false">
      <c r="A8" s="22" t="s">
        <v>87</v>
      </c>
      <c r="B8" s="27" t="n">
        <f aca="false">IF($A8="","",SUMIFS('Trade Log'!$K:$K,'Trade Log'!$A:$A,$A8))</f>
        <v>1428.0462184874</v>
      </c>
      <c r="C8" s="23"/>
      <c r="D8" s="27" t="n">
        <f aca="false">IF($A8="","",$B8+N($C8))</f>
        <v>1428.0462184874</v>
      </c>
      <c r="E8" s="31" t="n">
        <f aca="false">IF($A8="","",Setup!$C$24)</f>
        <v>5000</v>
      </c>
      <c r="F8" s="32" t="n">
        <f aca="false">IF(OR($A8="",$E8=0),"",IF($D8&gt;=0,0,-$D8/$E8))</f>
        <v>0</v>
      </c>
      <c r="G8" s="31" t="n">
        <f aca="false">IF($A8="","",$E8+MIN(0,$D8))</f>
        <v>5000</v>
      </c>
      <c r="H8" s="28" t="str">
        <f aca="false">IF($A8="","",IF($F8="","OK",IF($F8&gt;=1,"BREACHED",IF($F8&gt;=0.7,"AT RISK","OK"))))</f>
        <v>OK</v>
      </c>
    </row>
    <row r="9" customFormat="false" ht="15" hidden="false" customHeight="false" outlineLevel="0" collapsed="false">
      <c r="A9" s="22"/>
      <c r="B9" s="27" t="str">
        <f aca="false">IF($A9="","",SUMIFS('Trade Log'!$K:$K,'Trade Log'!$A:$A,$A9))</f>
        <v/>
      </c>
      <c r="C9" s="23"/>
      <c r="D9" s="27" t="str">
        <f aca="false">IF($A9="","",$B9+N($C9))</f>
        <v/>
      </c>
      <c r="E9" s="31" t="str">
        <f aca="false">IF($A9="","",Setup!$C$24)</f>
        <v/>
      </c>
      <c r="F9" s="32" t="str">
        <f aca="false">IF(OR($A9="",$E9=0),"",IF($D9&gt;=0,0,-$D9/$E9))</f>
        <v/>
      </c>
      <c r="G9" s="31" t="str">
        <f aca="false">IF($A9="","",$E9+MIN(0,$D9))</f>
        <v/>
      </c>
      <c r="H9" s="28" t="str">
        <f aca="false">IF($A9="","",IF($F9="","OK",IF($F9&gt;=1,"BREACHED",IF($F9&gt;=0.7,"AT RISK","OK"))))</f>
        <v/>
      </c>
    </row>
    <row r="10" customFormat="false" ht="15" hidden="false" customHeight="false" outlineLevel="0" collapsed="false">
      <c r="A10" s="22"/>
      <c r="B10" s="27" t="str">
        <f aca="false">IF($A10="","",SUMIFS('Trade Log'!$K:$K,'Trade Log'!$A:$A,$A10))</f>
        <v/>
      </c>
      <c r="C10" s="23"/>
      <c r="D10" s="27" t="str">
        <f aca="false">IF($A10="","",$B10+N($C10))</f>
        <v/>
      </c>
      <c r="E10" s="31" t="str">
        <f aca="false">IF($A10="","",Setup!$C$24)</f>
        <v/>
      </c>
      <c r="F10" s="32" t="str">
        <f aca="false">IF(OR($A10="",$E10=0),"",IF($D10&gt;=0,0,-$D10/$E10))</f>
        <v/>
      </c>
      <c r="G10" s="31" t="str">
        <f aca="false">IF($A10="","",$E10+MIN(0,$D10))</f>
        <v/>
      </c>
      <c r="H10" s="28" t="str">
        <f aca="false">IF($A10="","",IF($F10="","OK",IF($F10&gt;=1,"BREACHED",IF($F10&gt;=0.7,"AT RISK","OK"))))</f>
        <v/>
      </c>
    </row>
    <row r="11" customFormat="false" ht="15" hidden="false" customHeight="false" outlineLevel="0" collapsed="false">
      <c r="A11" s="22"/>
      <c r="B11" s="27" t="str">
        <f aca="false">IF($A11="","",SUMIFS('Trade Log'!$K:$K,'Trade Log'!$A:$A,$A11))</f>
        <v/>
      </c>
      <c r="C11" s="23"/>
      <c r="D11" s="27" t="str">
        <f aca="false">IF($A11="","",$B11+N($C11))</f>
        <v/>
      </c>
      <c r="E11" s="31" t="str">
        <f aca="false">IF($A11="","",Setup!$C$24)</f>
        <v/>
      </c>
      <c r="F11" s="32" t="str">
        <f aca="false">IF(OR($A11="",$E11=0),"",IF($D11&gt;=0,0,-$D11/$E11))</f>
        <v/>
      </c>
      <c r="G11" s="31" t="str">
        <f aca="false">IF($A11="","",$E11+MIN(0,$D11))</f>
        <v/>
      </c>
      <c r="H11" s="28" t="str">
        <f aca="false">IF($A11="","",IF($F11="","OK",IF($F11&gt;=1,"BREACHED",IF($F11&gt;=0.7,"AT RISK","OK"))))</f>
        <v/>
      </c>
    </row>
    <row r="12" customFormat="false" ht="15" hidden="false" customHeight="false" outlineLevel="0" collapsed="false">
      <c r="A12" s="22"/>
      <c r="B12" s="27" t="str">
        <f aca="false">IF($A12="","",SUMIFS('Trade Log'!$K:$K,'Trade Log'!$A:$A,$A12))</f>
        <v/>
      </c>
      <c r="C12" s="23"/>
      <c r="D12" s="27" t="str">
        <f aca="false">IF($A12="","",$B12+N($C12))</f>
        <v/>
      </c>
      <c r="E12" s="31" t="str">
        <f aca="false">IF($A12="","",Setup!$C$24)</f>
        <v/>
      </c>
      <c r="F12" s="32" t="str">
        <f aca="false">IF(OR($A12="",$E12=0),"",IF($D12&gt;=0,0,-$D12/$E12))</f>
        <v/>
      </c>
      <c r="G12" s="31" t="str">
        <f aca="false">IF($A12="","",$E12+MIN(0,$D12))</f>
        <v/>
      </c>
      <c r="H12" s="28" t="str">
        <f aca="false">IF($A12="","",IF($F12="","OK",IF($F12&gt;=1,"BREACHED",IF($F12&gt;=0.7,"AT RISK","OK"))))</f>
        <v/>
      </c>
    </row>
    <row r="13" customFormat="false" ht="15" hidden="false" customHeight="false" outlineLevel="0" collapsed="false">
      <c r="A13" s="22"/>
      <c r="B13" s="27" t="str">
        <f aca="false">IF($A13="","",SUMIFS('Trade Log'!$K:$K,'Trade Log'!$A:$A,$A13))</f>
        <v/>
      </c>
      <c r="C13" s="23"/>
      <c r="D13" s="27" t="str">
        <f aca="false">IF($A13="","",$B13+N($C13))</f>
        <v/>
      </c>
      <c r="E13" s="31" t="str">
        <f aca="false">IF($A13="","",Setup!$C$24)</f>
        <v/>
      </c>
      <c r="F13" s="32" t="str">
        <f aca="false">IF(OR($A13="",$E13=0),"",IF($D13&gt;=0,0,-$D13/$E13))</f>
        <v/>
      </c>
      <c r="G13" s="31" t="str">
        <f aca="false">IF($A13="","",$E13+MIN(0,$D13))</f>
        <v/>
      </c>
      <c r="H13" s="28" t="str">
        <f aca="false">IF($A13="","",IF($F13="","OK",IF($F13&gt;=1,"BREACHED",IF($F13&gt;=0.7,"AT RISK","OK"))))</f>
        <v/>
      </c>
    </row>
    <row r="14" customFormat="false" ht="15" hidden="false" customHeight="false" outlineLevel="0" collapsed="false">
      <c r="A14" s="22"/>
      <c r="B14" s="27" t="str">
        <f aca="false">IF($A14="","",SUMIFS('Trade Log'!$K:$K,'Trade Log'!$A:$A,$A14))</f>
        <v/>
      </c>
      <c r="C14" s="23"/>
      <c r="D14" s="27" t="str">
        <f aca="false">IF($A14="","",$B14+N($C14))</f>
        <v/>
      </c>
      <c r="E14" s="31" t="str">
        <f aca="false">IF($A14="","",Setup!$C$24)</f>
        <v/>
      </c>
      <c r="F14" s="32" t="str">
        <f aca="false">IF(OR($A14="",$E14=0),"",IF($D14&gt;=0,0,-$D14/$E14))</f>
        <v/>
      </c>
      <c r="G14" s="31" t="str">
        <f aca="false">IF($A14="","",$E14+MIN(0,$D14))</f>
        <v/>
      </c>
      <c r="H14" s="28" t="str">
        <f aca="false">IF($A14="","",IF($F14="","OK",IF($F14&gt;=1,"BREACHED",IF($F14&gt;=0.7,"AT RISK","OK"))))</f>
        <v/>
      </c>
    </row>
    <row r="15" customFormat="false" ht="15" hidden="false" customHeight="false" outlineLevel="0" collapsed="false">
      <c r="A15" s="22"/>
      <c r="B15" s="27" t="str">
        <f aca="false">IF($A15="","",SUMIFS('Trade Log'!$K:$K,'Trade Log'!$A:$A,$A15))</f>
        <v/>
      </c>
      <c r="C15" s="23"/>
      <c r="D15" s="27" t="str">
        <f aca="false">IF($A15="","",$B15+N($C15))</f>
        <v/>
      </c>
      <c r="E15" s="31" t="str">
        <f aca="false">IF($A15="","",Setup!$C$24)</f>
        <v/>
      </c>
      <c r="F15" s="32" t="str">
        <f aca="false">IF(OR($A15="",$E15=0),"",IF($D15&gt;=0,0,-$D15/$E15))</f>
        <v/>
      </c>
      <c r="G15" s="31" t="str">
        <f aca="false">IF($A15="","",$E15+MIN(0,$D15))</f>
        <v/>
      </c>
      <c r="H15" s="28" t="str">
        <f aca="false">IF($A15="","",IF($F15="","OK",IF($F15&gt;=1,"BREACHED",IF($F15&gt;=0.7,"AT RISK","OK"))))</f>
        <v/>
      </c>
    </row>
    <row r="16" customFormat="false" ht="15" hidden="false" customHeight="false" outlineLevel="0" collapsed="false">
      <c r="A16" s="22"/>
      <c r="B16" s="27" t="str">
        <f aca="false">IF($A16="","",SUMIFS('Trade Log'!$K:$K,'Trade Log'!$A:$A,$A16))</f>
        <v/>
      </c>
      <c r="C16" s="23"/>
      <c r="D16" s="27" t="str">
        <f aca="false">IF($A16="","",$B16+N($C16))</f>
        <v/>
      </c>
      <c r="E16" s="31" t="str">
        <f aca="false">IF($A16="","",Setup!$C$24)</f>
        <v/>
      </c>
      <c r="F16" s="32" t="str">
        <f aca="false">IF(OR($A16="",$E16=0),"",IF($D16&gt;=0,0,-$D16/$E16))</f>
        <v/>
      </c>
      <c r="G16" s="31" t="str">
        <f aca="false">IF($A16="","",$E16+MIN(0,$D16))</f>
        <v/>
      </c>
      <c r="H16" s="28" t="str">
        <f aca="false">IF($A16="","",IF($F16="","OK",IF($F16&gt;=1,"BREACHED",IF($F16&gt;=0.7,"AT RISK","OK"))))</f>
        <v/>
      </c>
    </row>
    <row r="17" customFormat="false" ht="15" hidden="false" customHeight="false" outlineLevel="0" collapsed="false">
      <c r="A17" s="22"/>
      <c r="B17" s="27" t="str">
        <f aca="false">IF($A17="","",SUMIFS('Trade Log'!$K:$K,'Trade Log'!$A:$A,$A17))</f>
        <v/>
      </c>
      <c r="C17" s="23"/>
      <c r="D17" s="27" t="str">
        <f aca="false">IF($A17="","",$B17+N($C17))</f>
        <v/>
      </c>
      <c r="E17" s="31" t="str">
        <f aca="false">IF($A17="","",Setup!$C$24)</f>
        <v/>
      </c>
      <c r="F17" s="32" t="str">
        <f aca="false">IF(OR($A17="",$E17=0),"",IF($D17&gt;=0,0,-$D17/$E17))</f>
        <v/>
      </c>
      <c r="G17" s="31" t="str">
        <f aca="false">IF($A17="","",$E17+MIN(0,$D17))</f>
        <v/>
      </c>
      <c r="H17" s="28" t="str">
        <f aca="false">IF($A17="","",IF($F17="","OK",IF($F17&gt;=1,"BREACHED",IF($F17&gt;=0.7,"AT RISK","OK"))))</f>
        <v/>
      </c>
    </row>
    <row r="18" customFormat="false" ht="15" hidden="false" customHeight="false" outlineLevel="0" collapsed="false">
      <c r="A18" s="22"/>
      <c r="B18" s="27" t="str">
        <f aca="false">IF($A18="","",SUMIFS('Trade Log'!$K:$K,'Trade Log'!$A:$A,$A18))</f>
        <v/>
      </c>
      <c r="C18" s="23"/>
      <c r="D18" s="27" t="str">
        <f aca="false">IF($A18="","",$B18+N($C18))</f>
        <v/>
      </c>
      <c r="E18" s="31" t="str">
        <f aca="false">IF($A18="","",Setup!$C$24)</f>
        <v/>
      </c>
      <c r="F18" s="32" t="str">
        <f aca="false">IF(OR($A18="",$E18=0),"",IF($D18&gt;=0,0,-$D18/$E18))</f>
        <v/>
      </c>
      <c r="G18" s="31" t="str">
        <f aca="false">IF($A18="","",$E18+MIN(0,$D18))</f>
        <v/>
      </c>
      <c r="H18" s="28" t="str">
        <f aca="false">IF($A18="","",IF($F18="","OK",IF($F18&gt;=1,"BREACHED",IF($F18&gt;=0.7,"AT RISK","OK"))))</f>
        <v/>
      </c>
    </row>
    <row r="19" customFormat="false" ht="15" hidden="false" customHeight="false" outlineLevel="0" collapsed="false">
      <c r="A19" s="22"/>
      <c r="B19" s="27" t="str">
        <f aca="false">IF($A19="","",SUMIFS('Trade Log'!$K:$K,'Trade Log'!$A:$A,$A19))</f>
        <v/>
      </c>
      <c r="C19" s="23"/>
      <c r="D19" s="27" t="str">
        <f aca="false">IF($A19="","",$B19+N($C19))</f>
        <v/>
      </c>
      <c r="E19" s="31" t="str">
        <f aca="false">IF($A19="","",Setup!$C$24)</f>
        <v/>
      </c>
      <c r="F19" s="32" t="str">
        <f aca="false">IF(OR($A19="",$E19=0),"",IF($D19&gt;=0,0,-$D19/$E19))</f>
        <v/>
      </c>
      <c r="G19" s="31" t="str">
        <f aca="false">IF($A19="","",$E19+MIN(0,$D19))</f>
        <v/>
      </c>
      <c r="H19" s="28" t="str">
        <f aca="false">IF($A19="","",IF($F19="","OK",IF($F19&gt;=1,"BREACHED",IF($F19&gt;=0.7,"AT RISK","OK"))))</f>
        <v/>
      </c>
    </row>
    <row r="20" customFormat="false" ht="15" hidden="false" customHeight="false" outlineLevel="0" collapsed="false">
      <c r="A20" s="22"/>
      <c r="B20" s="27" t="str">
        <f aca="false">IF($A20="","",SUMIFS('Trade Log'!$K:$K,'Trade Log'!$A:$A,$A20))</f>
        <v/>
      </c>
      <c r="C20" s="23"/>
      <c r="D20" s="27" t="str">
        <f aca="false">IF($A20="","",$B20+N($C20))</f>
        <v/>
      </c>
      <c r="E20" s="31" t="str">
        <f aca="false">IF($A20="","",Setup!$C$24)</f>
        <v/>
      </c>
      <c r="F20" s="32" t="str">
        <f aca="false">IF(OR($A20="",$E20=0),"",IF($D20&gt;=0,0,-$D20/$E20))</f>
        <v/>
      </c>
      <c r="G20" s="31" t="str">
        <f aca="false">IF($A20="","",$E20+MIN(0,$D20))</f>
        <v/>
      </c>
      <c r="H20" s="28" t="str">
        <f aca="false">IF($A20="","",IF($F20="","OK",IF($F20&gt;=1,"BREACHED",IF($F20&gt;=0.7,"AT RISK","OK"))))</f>
        <v/>
      </c>
    </row>
    <row r="21" customFormat="false" ht="15" hidden="false" customHeight="false" outlineLevel="0" collapsed="false">
      <c r="A21" s="22"/>
      <c r="B21" s="27" t="str">
        <f aca="false">IF($A21="","",SUMIFS('Trade Log'!$K:$K,'Trade Log'!$A:$A,$A21))</f>
        <v/>
      </c>
      <c r="C21" s="23"/>
      <c r="D21" s="27" t="str">
        <f aca="false">IF($A21="","",$B21+N($C21))</f>
        <v/>
      </c>
      <c r="E21" s="31" t="str">
        <f aca="false">IF($A21="","",Setup!$C$24)</f>
        <v/>
      </c>
      <c r="F21" s="32" t="str">
        <f aca="false">IF(OR($A21="",$E21=0),"",IF($D21&gt;=0,0,-$D21/$E21))</f>
        <v/>
      </c>
      <c r="G21" s="31" t="str">
        <f aca="false">IF($A21="","",$E21+MIN(0,$D21))</f>
        <v/>
      </c>
      <c r="H21" s="28" t="str">
        <f aca="false">IF($A21="","",IF($F21="","OK",IF($F21&gt;=1,"BREACHED",IF($F21&gt;=0.7,"AT RISK","OK"))))</f>
        <v/>
      </c>
    </row>
    <row r="22" customFormat="false" ht="15" hidden="false" customHeight="false" outlineLevel="0" collapsed="false">
      <c r="A22" s="22"/>
      <c r="B22" s="27" t="str">
        <f aca="false">IF($A22="","",SUMIFS('Trade Log'!$K:$K,'Trade Log'!$A:$A,$A22))</f>
        <v/>
      </c>
      <c r="C22" s="23"/>
      <c r="D22" s="27" t="str">
        <f aca="false">IF($A22="","",$B22+N($C22))</f>
        <v/>
      </c>
      <c r="E22" s="31" t="str">
        <f aca="false">IF($A22="","",Setup!$C$24)</f>
        <v/>
      </c>
      <c r="F22" s="32" t="str">
        <f aca="false">IF(OR($A22="",$E22=0),"",IF($D22&gt;=0,0,-$D22/$E22))</f>
        <v/>
      </c>
      <c r="G22" s="31" t="str">
        <f aca="false">IF($A22="","",$E22+MIN(0,$D22))</f>
        <v/>
      </c>
      <c r="H22" s="28" t="str">
        <f aca="false">IF($A22="","",IF($F22="","OK",IF($F22&gt;=1,"BREACHED",IF($F22&gt;=0.7,"AT RISK","OK"))))</f>
        <v/>
      </c>
    </row>
    <row r="23" customFormat="false" ht="15" hidden="false" customHeight="false" outlineLevel="0" collapsed="false">
      <c r="A23" s="22"/>
      <c r="B23" s="27" t="str">
        <f aca="false">IF($A23="","",SUMIFS('Trade Log'!$K:$K,'Trade Log'!$A:$A,$A23))</f>
        <v/>
      </c>
      <c r="C23" s="23"/>
      <c r="D23" s="27" t="str">
        <f aca="false">IF($A23="","",$B23+N($C23))</f>
        <v/>
      </c>
      <c r="E23" s="31" t="str">
        <f aca="false">IF($A23="","",Setup!$C$24)</f>
        <v/>
      </c>
      <c r="F23" s="32" t="str">
        <f aca="false">IF(OR($A23="",$E23=0),"",IF($D23&gt;=0,0,-$D23/$E23))</f>
        <v/>
      </c>
      <c r="G23" s="31" t="str">
        <f aca="false">IF($A23="","",$E23+MIN(0,$D23))</f>
        <v/>
      </c>
      <c r="H23" s="28" t="str">
        <f aca="false">IF($A23="","",IF($F23="","OK",IF($F23&gt;=1,"BREACHED",IF($F23&gt;=0.7,"AT RISK","OK"))))</f>
        <v/>
      </c>
    </row>
    <row r="24" customFormat="false" ht="15" hidden="false" customHeight="false" outlineLevel="0" collapsed="false">
      <c r="A24" s="22"/>
      <c r="B24" s="27" t="str">
        <f aca="false">IF($A24="","",SUMIFS('Trade Log'!$K:$K,'Trade Log'!$A:$A,$A24))</f>
        <v/>
      </c>
      <c r="C24" s="23"/>
      <c r="D24" s="27" t="str">
        <f aca="false">IF($A24="","",$B24+N($C24))</f>
        <v/>
      </c>
      <c r="E24" s="31" t="str">
        <f aca="false">IF($A24="","",Setup!$C$24)</f>
        <v/>
      </c>
      <c r="F24" s="32" t="str">
        <f aca="false">IF(OR($A24="",$E24=0),"",IF($D24&gt;=0,0,-$D24/$E24))</f>
        <v/>
      </c>
      <c r="G24" s="31" t="str">
        <f aca="false">IF($A24="","",$E24+MIN(0,$D24))</f>
        <v/>
      </c>
      <c r="H24" s="28" t="str">
        <f aca="false">IF($A24="","",IF($F24="","OK",IF($F24&gt;=1,"BREACHED",IF($F24&gt;=0.7,"AT RISK","OK"))))</f>
        <v/>
      </c>
    </row>
    <row r="25" customFormat="false" ht="15" hidden="false" customHeight="false" outlineLevel="0" collapsed="false">
      <c r="A25" s="22"/>
      <c r="B25" s="27" t="str">
        <f aca="false">IF($A25="","",SUMIFS('Trade Log'!$K:$K,'Trade Log'!$A:$A,$A25))</f>
        <v/>
      </c>
      <c r="C25" s="23"/>
      <c r="D25" s="27" t="str">
        <f aca="false">IF($A25="","",$B25+N($C25))</f>
        <v/>
      </c>
      <c r="E25" s="31" t="str">
        <f aca="false">IF($A25="","",Setup!$C$24)</f>
        <v/>
      </c>
      <c r="F25" s="32" t="str">
        <f aca="false">IF(OR($A25="",$E25=0),"",IF($D25&gt;=0,0,-$D25/$E25))</f>
        <v/>
      </c>
      <c r="G25" s="31" t="str">
        <f aca="false">IF($A25="","",$E25+MIN(0,$D25))</f>
        <v/>
      </c>
      <c r="H25" s="28" t="str">
        <f aca="false">IF($A25="","",IF($F25="","OK",IF($F25&gt;=1,"BREACHED",IF($F25&gt;=0.7,"AT RISK","OK"))))</f>
        <v/>
      </c>
    </row>
    <row r="26" customFormat="false" ht="15" hidden="false" customHeight="false" outlineLevel="0" collapsed="false">
      <c r="A26" s="22"/>
      <c r="B26" s="27" t="str">
        <f aca="false">IF($A26="","",SUMIFS('Trade Log'!$K:$K,'Trade Log'!$A:$A,$A26))</f>
        <v/>
      </c>
      <c r="C26" s="23"/>
      <c r="D26" s="27" t="str">
        <f aca="false">IF($A26="","",$B26+N($C26))</f>
        <v/>
      </c>
      <c r="E26" s="31" t="str">
        <f aca="false">IF($A26="","",Setup!$C$24)</f>
        <v/>
      </c>
      <c r="F26" s="32" t="str">
        <f aca="false">IF(OR($A26="",$E26=0),"",IF($D26&gt;=0,0,-$D26/$E26))</f>
        <v/>
      </c>
      <c r="G26" s="31" t="str">
        <f aca="false">IF($A26="","",$E26+MIN(0,$D26))</f>
        <v/>
      </c>
      <c r="H26" s="28" t="str">
        <f aca="false">IF($A26="","",IF($F26="","OK",IF($F26&gt;=1,"BREACHED",IF($F26&gt;=0.7,"AT RISK","OK"))))</f>
        <v/>
      </c>
    </row>
    <row r="27" customFormat="false" ht="15" hidden="false" customHeight="false" outlineLevel="0" collapsed="false">
      <c r="A27" s="22"/>
      <c r="B27" s="27" t="str">
        <f aca="false">IF($A27="","",SUMIFS('Trade Log'!$K:$K,'Trade Log'!$A:$A,$A27))</f>
        <v/>
      </c>
      <c r="C27" s="23"/>
      <c r="D27" s="27" t="str">
        <f aca="false">IF($A27="","",$B27+N($C27))</f>
        <v/>
      </c>
      <c r="E27" s="31" t="str">
        <f aca="false">IF($A27="","",Setup!$C$24)</f>
        <v/>
      </c>
      <c r="F27" s="32" t="str">
        <f aca="false">IF(OR($A27="",$E27=0),"",IF($D27&gt;=0,0,-$D27/$E27))</f>
        <v/>
      </c>
      <c r="G27" s="31" t="str">
        <f aca="false">IF($A27="","",$E27+MIN(0,$D27))</f>
        <v/>
      </c>
      <c r="H27" s="28" t="str">
        <f aca="false">IF($A27="","",IF($F27="","OK",IF($F27&gt;=1,"BREACHED",IF($F27&gt;=0.7,"AT RISK","OK"))))</f>
        <v/>
      </c>
    </row>
    <row r="28" customFormat="false" ht="15" hidden="false" customHeight="false" outlineLevel="0" collapsed="false">
      <c r="A28" s="22"/>
      <c r="B28" s="27" t="str">
        <f aca="false">IF($A28="","",SUMIFS('Trade Log'!$K:$K,'Trade Log'!$A:$A,$A28))</f>
        <v/>
      </c>
      <c r="C28" s="23"/>
      <c r="D28" s="27" t="str">
        <f aca="false">IF($A28="","",$B28+N($C28))</f>
        <v/>
      </c>
      <c r="E28" s="31" t="str">
        <f aca="false">IF($A28="","",Setup!$C$24)</f>
        <v/>
      </c>
      <c r="F28" s="32" t="str">
        <f aca="false">IF(OR($A28="",$E28=0),"",IF($D28&gt;=0,0,-$D28/$E28))</f>
        <v/>
      </c>
      <c r="G28" s="31" t="str">
        <f aca="false">IF($A28="","",$E28+MIN(0,$D28))</f>
        <v/>
      </c>
      <c r="H28" s="28" t="str">
        <f aca="false">IF($A28="","",IF($F28="","OK",IF($F28&gt;=1,"BREACHED",IF($F28&gt;=0.7,"AT RISK","OK"))))</f>
        <v/>
      </c>
    </row>
    <row r="29" customFormat="false" ht="15" hidden="false" customHeight="false" outlineLevel="0" collapsed="false">
      <c r="A29" s="22"/>
      <c r="B29" s="27" t="str">
        <f aca="false">IF($A29="","",SUMIFS('Trade Log'!$K:$K,'Trade Log'!$A:$A,$A29))</f>
        <v/>
      </c>
      <c r="C29" s="23"/>
      <c r="D29" s="27" t="str">
        <f aca="false">IF($A29="","",$B29+N($C29))</f>
        <v/>
      </c>
      <c r="E29" s="31" t="str">
        <f aca="false">IF($A29="","",Setup!$C$24)</f>
        <v/>
      </c>
      <c r="F29" s="32" t="str">
        <f aca="false">IF(OR($A29="",$E29=0),"",IF($D29&gt;=0,0,-$D29/$E29))</f>
        <v/>
      </c>
      <c r="G29" s="31" t="str">
        <f aca="false">IF($A29="","",$E29+MIN(0,$D29))</f>
        <v/>
      </c>
      <c r="H29" s="28" t="str">
        <f aca="false">IF($A29="","",IF($F29="","OK",IF($F29&gt;=1,"BREACHED",IF($F29&gt;=0.7,"AT RISK","OK"))))</f>
        <v/>
      </c>
    </row>
    <row r="30" customFormat="false" ht="15" hidden="false" customHeight="false" outlineLevel="0" collapsed="false">
      <c r="A30" s="22"/>
      <c r="B30" s="27" t="str">
        <f aca="false">IF($A30="","",SUMIFS('Trade Log'!$K:$K,'Trade Log'!$A:$A,$A30))</f>
        <v/>
      </c>
      <c r="C30" s="23"/>
      <c r="D30" s="27" t="str">
        <f aca="false">IF($A30="","",$B30+N($C30))</f>
        <v/>
      </c>
      <c r="E30" s="31" t="str">
        <f aca="false">IF($A30="","",Setup!$C$24)</f>
        <v/>
      </c>
      <c r="F30" s="32" t="str">
        <f aca="false">IF(OR($A30="",$E30=0),"",IF($D30&gt;=0,0,-$D30/$E30))</f>
        <v/>
      </c>
      <c r="G30" s="31" t="str">
        <f aca="false">IF($A30="","",$E30+MIN(0,$D30))</f>
        <v/>
      </c>
      <c r="H30" s="28" t="str">
        <f aca="false">IF($A30="","",IF($F30="","OK",IF($F30&gt;=1,"BREACHED",IF($F30&gt;=0.7,"AT RISK","OK"))))</f>
        <v/>
      </c>
    </row>
    <row r="31" customFormat="false" ht="15" hidden="false" customHeight="false" outlineLevel="0" collapsed="false">
      <c r="A31" s="22"/>
      <c r="B31" s="27" t="str">
        <f aca="false">IF($A31="","",SUMIFS('Trade Log'!$K:$K,'Trade Log'!$A:$A,$A31))</f>
        <v/>
      </c>
      <c r="C31" s="23"/>
      <c r="D31" s="27" t="str">
        <f aca="false">IF($A31="","",$B31+N($C31))</f>
        <v/>
      </c>
      <c r="E31" s="31" t="str">
        <f aca="false">IF($A31="","",Setup!$C$24)</f>
        <v/>
      </c>
      <c r="F31" s="32" t="str">
        <f aca="false">IF(OR($A31="",$E31=0),"",IF($D31&gt;=0,0,-$D31/$E31))</f>
        <v/>
      </c>
      <c r="G31" s="31" t="str">
        <f aca="false">IF($A31="","",$E31+MIN(0,$D31))</f>
        <v/>
      </c>
      <c r="H31" s="28" t="str">
        <f aca="false">IF($A31="","",IF($F31="","OK",IF($F31&gt;=1,"BREACHED",IF($F31&gt;=0.7,"AT RISK","OK"))))</f>
        <v/>
      </c>
    </row>
    <row r="32" customFormat="false" ht="15" hidden="false" customHeight="false" outlineLevel="0" collapsed="false">
      <c r="A32" s="22"/>
      <c r="B32" s="27" t="str">
        <f aca="false">IF($A32="","",SUMIFS('Trade Log'!$K:$K,'Trade Log'!$A:$A,$A32))</f>
        <v/>
      </c>
      <c r="C32" s="23"/>
      <c r="D32" s="27" t="str">
        <f aca="false">IF($A32="","",$B32+N($C32))</f>
        <v/>
      </c>
      <c r="E32" s="31" t="str">
        <f aca="false">IF($A32="","",Setup!$C$24)</f>
        <v/>
      </c>
      <c r="F32" s="32" t="str">
        <f aca="false">IF(OR($A32="",$E32=0),"",IF($D32&gt;=0,0,-$D32/$E32))</f>
        <v/>
      </c>
      <c r="G32" s="31" t="str">
        <f aca="false">IF($A32="","",$E32+MIN(0,$D32))</f>
        <v/>
      </c>
      <c r="H32" s="28" t="str">
        <f aca="false">IF($A32="","",IF($F32="","OK",IF($F32&gt;=1,"BREACHED",IF($F32&gt;=0.7,"AT RISK","OK"))))</f>
        <v/>
      </c>
    </row>
    <row r="33" customFormat="false" ht="15" hidden="false" customHeight="false" outlineLevel="0" collapsed="false">
      <c r="A33" s="22"/>
      <c r="B33" s="27" t="str">
        <f aca="false">IF($A33="","",SUMIFS('Trade Log'!$K:$K,'Trade Log'!$A:$A,$A33))</f>
        <v/>
      </c>
      <c r="C33" s="23"/>
      <c r="D33" s="27" t="str">
        <f aca="false">IF($A33="","",$B33+N($C33))</f>
        <v/>
      </c>
      <c r="E33" s="31" t="str">
        <f aca="false">IF($A33="","",Setup!$C$24)</f>
        <v/>
      </c>
      <c r="F33" s="32" t="str">
        <f aca="false">IF(OR($A33="",$E33=0),"",IF($D33&gt;=0,0,-$D33/$E33))</f>
        <v/>
      </c>
      <c r="G33" s="31" t="str">
        <f aca="false">IF($A33="","",$E33+MIN(0,$D33))</f>
        <v/>
      </c>
      <c r="H33" s="28" t="str">
        <f aca="false">IF($A33="","",IF($F33="","OK",IF($F33&gt;=1,"BREACHED",IF($F33&gt;=0.7,"AT RISK","OK"))))</f>
        <v/>
      </c>
    </row>
    <row r="34" customFormat="false" ht="15" hidden="false" customHeight="false" outlineLevel="0" collapsed="false">
      <c r="A34" s="22"/>
      <c r="B34" s="27" t="str">
        <f aca="false">IF($A34="","",SUMIFS('Trade Log'!$K:$K,'Trade Log'!$A:$A,$A34))</f>
        <v/>
      </c>
      <c r="C34" s="23"/>
      <c r="D34" s="27" t="str">
        <f aca="false">IF($A34="","",$B34+N($C34))</f>
        <v/>
      </c>
      <c r="E34" s="31" t="str">
        <f aca="false">IF($A34="","",Setup!$C$24)</f>
        <v/>
      </c>
      <c r="F34" s="32" t="str">
        <f aca="false">IF(OR($A34="",$E34=0),"",IF($D34&gt;=0,0,-$D34/$E34))</f>
        <v/>
      </c>
      <c r="G34" s="31" t="str">
        <f aca="false">IF($A34="","",$E34+MIN(0,$D34))</f>
        <v/>
      </c>
      <c r="H34" s="28" t="str">
        <f aca="false">IF($A34="","",IF($F34="","OK",IF($F34&gt;=1,"BREACHED",IF($F34&gt;=0.7,"AT RISK","OK"))))</f>
        <v/>
      </c>
    </row>
    <row r="35" customFormat="false" ht="15" hidden="false" customHeight="false" outlineLevel="0" collapsed="false">
      <c r="A35" s="22"/>
      <c r="B35" s="27" t="str">
        <f aca="false">IF($A35="","",SUMIFS('Trade Log'!$K:$K,'Trade Log'!$A:$A,$A35))</f>
        <v/>
      </c>
      <c r="C35" s="23"/>
      <c r="D35" s="27" t="str">
        <f aca="false">IF($A35="","",$B35+N($C35))</f>
        <v/>
      </c>
      <c r="E35" s="31" t="str">
        <f aca="false">IF($A35="","",Setup!$C$24)</f>
        <v/>
      </c>
      <c r="F35" s="32" t="str">
        <f aca="false">IF(OR($A35="",$E35=0),"",IF($D35&gt;=0,0,-$D35/$E35))</f>
        <v/>
      </c>
      <c r="G35" s="31" t="str">
        <f aca="false">IF($A35="","",$E35+MIN(0,$D35))</f>
        <v/>
      </c>
      <c r="H35" s="28" t="str">
        <f aca="false">IF($A35="","",IF($F35="","OK",IF($F35&gt;=1,"BREACHED",IF($F35&gt;=0.7,"AT RISK","OK"))))</f>
        <v/>
      </c>
    </row>
    <row r="36" customFormat="false" ht="15" hidden="false" customHeight="false" outlineLevel="0" collapsed="false">
      <c r="A36" s="22"/>
      <c r="B36" s="27" t="str">
        <f aca="false">IF($A36="","",SUMIFS('Trade Log'!$K:$K,'Trade Log'!$A:$A,$A36))</f>
        <v/>
      </c>
      <c r="C36" s="23"/>
      <c r="D36" s="27" t="str">
        <f aca="false">IF($A36="","",$B36+N($C36))</f>
        <v/>
      </c>
      <c r="E36" s="31" t="str">
        <f aca="false">IF($A36="","",Setup!$C$24)</f>
        <v/>
      </c>
      <c r="F36" s="32" t="str">
        <f aca="false">IF(OR($A36="",$E36=0),"",IF($D36&gt;=0,0,-$D36/$E36))</f>
        <v/>
      </c>
      <c r="G36" s="31" t="str">
        <f aca="false">IF($A36="","",$E36+MIN(0,$D36))</f>
        <v/>
      </c>
      <c r="H36" s="28" t="str">
        <f aca="false">IF($A36="","",IF($F36="","OK",IF($F36&gt;=1,"BREACHED",IF($F36&gt;=0.7,"AT RISK","OK"))))</f>
        <v/>
      </c>
    </row>
    <row r="37" customFormat="false" ht="15" hidden="false" customHeight="false" outlineLevel="0" collapsed="false">
      <c r="A37" s="22"/>
      <c r="B37" s="27" t="str">
        <f aca="false">IF($A37="","",SUMIFS('Trade Log'!$K:$K,'Trade Log'!$A:$A,$A37))</f>
        <v/>
      </c>
      <c r="C37" s="23"/>
      <c r="D37" s="27" t="str">
        <f aca="false">IF($A37="","",$B37+N($C37))</f>
        <v/>
      </c>
      <c r="E37" s="31" t="str">
        <f aca="false">IF($A37="","",Setup!$C$24)</f>
        <v/>
      </c>
      <c r="F37" s="32" t="str">
        <f aca="false">IF(OR($A37="",$E37=0),"",IF($D37&gt;=0,0,-$D37/$E37))</f>
        <v/>
      </c>
      <c r="G37" s="31" t="str">
        <f aca="false">IF($A37="","",$E37+MIN(0,$D37))</f>
        <v/>
      </c>
      <c r="H37" s="28" t="str">
        <f aca="false">IF($A37="","",IF($F37="","OK",IF($F37&gt;=1,"BREACHED",IF($F37&gt;=0.7,"AT RISK","OK"))))</f>
        <v/>
      </c>
    </row>
    <row r="38" customFormat="false" ht="15" hidden="false" customHeight="false" outlineLevel="0" collapsed="false">
      <c r="A38" s="22"/>
      <c r="B38" s="27" t="str">
        <f aca="false">IF($A38="","",SUMIFS('Trade Log'!$K:$K,'Trade Log'!$A:$A,$A38))</f>
        <v/>
      </c>
      <c r="C38" s="23"/>
      <c r="D38" s="27" t="str">
        <f aca="false">IF($A38="","",$B38+N($C38))</f>
        <v/>
      </c>
      <c r="E38" s="31" t="str">
        <f aca="false">IF($A38="","",Setup!$C$24)</f>
        <v/>
      </c>
      <c r="F38" s="32" t="str">
        <f aca="false">IF(OR($A38="",$E38=0),"",IF($D38&gt;=0,0,-$D38/$E38))</f>
        <v/>
      </c>
      <c r="G38" s="31" t="str">
        <f aca="false">IF($A38="","",$E38+MIN(0,$D38))</f>
        <v/>
      </c>
      <c r="H38" s="28" t="str">
        <f aca="false">IF($A38="","",IF($F38="","OK",IF($F38&gt;=1,"BREACHED",IF($F38&gt;=0.7,"AT RISK","OK"))))</f>
        <v/>
      </c>
    </row>
    <row r="39" customFormat="false" ht="15" hidden="false" customHeight="false" outlineLevel="0" collapsed="false">
      <c r="A39" s="22"/>
      <c r="B39" s="27" t="str">
        <f aca="false">IF($A39="","",SUMIFS('Trade Log'!$K:$K,'Trade Log'!$A:$A,$A39))</f>
        <v/>
      </c>
      <c r="C39" s="23"/>
      <c r="D39" s="27" t="str">
        <f aca="false">IF($A39="","",$B39+N($C39))</f>
        <v/>
      </c>
      <c r="E39" s="31" t="str">
        <f aca="false">IF($A39="","",Setup!$C$24)</f>
        <v/>
      </c>
      <c r="F39" s="32" t="str">
        <f aca="false">IF(OR($A39="",$E39=0),"",IF($D39&gt;=0,0,-$D39/$E39))</f>
        <v/>
      </c>
      <c r="G39" s="31" t="str">
        <f aca="false">IF($A39="","",$E39+MIN(0,$D39))</f>
        <v/>
      </c>
      <c r="H39" s="28" t="str">
        <f aca="false">IF($A39="","",IF($F39="","OK",IF($F39&gt;=1,"BREACHED",IF($F39&gt;=0.7,"AT RISK","OK"))))</f>
        <v/>
      </c>
    </row>
    <row r="40" customFormat="false" ht="15" hidden="false" customHeight="false" outlineLevel="0" collapsed="false">
      <c r="A40" s="22"/>
      <c r="B40" s="27" t="str">
        <f aca="false">IF($A40="","",SUMIFS('Trade Log'!$K:$K,'Trade Log'!$A:$A,$A40))</f>
        <v/>
      </c>
      <c r="C40" s="23"/>
      <c r="D40" s="27" t="str">
        <f aca="false">IF($A40="","",$B40+N($C40))</f>
        <v/>
      </c>
      <c r="E40" s="31" t="str">
        <f aca="false">IF($A40="","",Setup!$C$24)</f>
        <v/>
      </c>
      <c r="F40" s="32" t="str">
        <f aca="false">IF(OR($A40="",$E40=0),"",IF($D40&gt;=0,0,-$D40/$E40))</f>
        <v/>
      </c>
      <c r="G40" s="31" t="str">
        <f aca="false">IF($A40="","",$E40+MIN(0,$D40))</f>
        <v/>
      </c>
      <c r="H40" s="28" t="str">
        <f aca="false">IF($A40="","",IF($F40="","OK",IF($F40&gt;=1,"BREACHED",IF($F40&gt;=0.7,"AT RISK","OK"))))</f>
        <v/>
      </c>
    </row>
    <row r="41" customFormat="false" ht="15" hidden="false" customHeight="false" outlineLevel="0" collapsed="false">
      <c r="A41" s="22"/>
      <c r="B41" s="27" t="str">
        <f aca="false">IF($A41="","",SUMIFS('Trade Log'!$K:$K,'Trade Log'!$A:$A,$A41))</f>
        <v/>
      </c>
      <c r="C41" s="23"/>
      <c r="D41" s="27" t="str">
        <f aca="false">IF($A41="","",$B41+N($C41))</f>
        <v/>
      </c>
      <c r="E41" s="31" t="str">
        <f aca="false">IF($A41="","",Setup!$C$24)</f>
        <v/>
      </c>
      <c r="F41" s="32" t="str">
        <f aca="false">IF(OR($A41="",$E41=0),"",IF($D41&gt;=0,0,-$D41/$E41))</f>
        <v/>
      </c>
      <c r="G41" s="31" t="str">
        <f aca="false">IF($A41="","",$E41+MIN(0,$D41))</f>
        <v/>
      </c>
      <c r="H41" s="28" t="str">
        <f aca="false">IF($A41="","",IF($F41="","OK",IF($F41&gt;=1,"BREACHED",IF($F41&gt;=0.7,"AT RISK","OK"))))</f>
        <v/>
      </c>
    </row>
    <row r="42" customFormat="false" ht="15" hidden="false" customHeight="false" outlineLevel="0" collapsed="false">
      <c r="A42" s="22"/>
      <c r="B42" s="27" t="str">
        <f aca="false">IF($A42="","",SUMIFS('Trade Log'!$K:$K,'Trade Log'!$A:$A,$A42))</f>
        <v/>
      </c>
      <c r="C42" s="23"/>
      <c r="D42" s="27" t="str">
        <f aca="false">IF($A42="","",$B42+N($C42))</f>
        <v/>
      </c>
      <c r="E42" s="31" t="str">
        <f aca="false">IF($A42="","",Setup!$C$24)</f>
        <v/>
      </c>
      <c r="F42" s="32" t="str">
        <f aca="false">IF(OR($A42="",$E42=0),"",IF($D42&gt;=0,0,-$D42/$E42))</f>
        <v/>
      </c>
      <c r="G42" s="31" t="str">
        <f aca="false">IF($A42="","",$E42+MIN(0,$D42))</f>
        <v/>
      </c>
      <c r="H42" s="28" t="str">
        <f aca="false">IF($A42="","",IF($F42="","OK",IF($F42&gt;=1,"BREACHED",IF($F42&gt;=0.7,"AT RISK","OK"))))</f>
        <v/>
      </c>
    </row>
    <row r="43" customFormat="false" ht="15" hidden="false" customHeight="false" outlineLevel="0" collapsed="false">
      <c r="A43" s="22"/>
      <c r="B43" s="27" t="str">
        <f aca="false">IF($A43="","",SUMIFS('Trade Log'!$K:$K,'Trade Log'!$A:$A,$A43))</f>
        <v/>
      </c>
      <c r="C43" s="23"/>
      <c r="D43" s="27" t="str">
        <f aca="false">IF($A43="","",$B43+N($C43))</f>
        <v/>
      </c>
      <c r="E43" s="31" t="str">
        <f aca="false">IF($A43="","",Setup!$C$24)</f>
        <v/>
      </c>
      <c r="F43" s="32" t="str">
        <f aca="false">IF(OR($A43="",$E43=0),"",IF($D43&gt;=0,0,-$D43/$E43))</f>
        <v/>
      </c>
      <c r="G43" s="31" t="str">
        <f aca="false">IF($A43="","",$E43+MIN(0,$D43))</f>
        <v/>
      </c>
      <c r="H43" s="28" t="str">
        <f aca="false">IF($A43="","",IF($F43="","OK",IF($F43&gt;=1,"BREACHED",IF($F43&gt;=0.7,"AT RISK","OK"))))</f>
        <v/>
      </c>
    </row>
    <row r="44" customFormat="false" ht="15" hidden="false" customHeight="false" outlineLevel="0" collapsed="false">
      <c r="A44" s="22"/>
      <c r="B44" s="27" t="str">
        <f aca="false">IF($A44="","",SUMIFS('Trade Log'!$K:$K,'Trade Log'!$A:$A,$A44))</f>
        <v/>
      </c>
      <c r="C44" s="23"/>
      <c r="D44" s="27" t="str">
        <f aca="false">IF($A44="","",$B44+N($C44))</f>
        <v/>
      </c>
      <c r="E44" s="31" t="str">
        <f aca="false">IF($A44="","",Setup!$C$24)</f>
        <v/>
      </c>
      <c r="F44" s="32" t="str">
        <f aca="false">IF(OR($A44="",$E44=0),"",IF($D44&gt;=0,0,-$D44/$E44))</f>
        <v/>
      </c>
      <c r="G44" s="31" t="str">
        <f aca="false">IF($A44="","",$E44+MIN(0,$D44))</f>
        <v/>
      </c>
      <c r="H44" s="28" t="str">
        <f aca="false">IF($A44="","",IF($F44="","OK",IF($F44&gt;=1,"BREACHED",IF($F44&gt;=0.7,"AT RISK","OK"))))</f>
        <v/>
      </c>
    </row>
    <row r="45" customFormat="false" ht="15" hidden="false" customHeight="false" outlineLevel="0" collapsed="false">
      <c r="A45" s="22"/>
      <c r="B45" s="27" t="str">
        <f aca="false">IF($A45="","",SUMIFS('Trade Log'!$K:$K,'Trade Log'!$A:$A,$A45))</f>
        <v/>
      </c>
      <c r="C45" s="23"/>
      <c r="D45" s="27" t="str">
        <f aca="false">IF($A45="","",$B45+N($C45))</f>
        <v/>
      </c>
      <c r="E45" s="31" t="str">
        <f aca="false">IF($A45="","",Setup!$C$24)</f>
        <v/>
      </c>
      <c r="F45" s="32" t="str">
        <f aca="false">IF(OR($A45="",$E45=0),"",IF($D45&gt;=0,0,-$D45/$E45))</f>
        <v/>
      </c>
      <c r="G45" s="31" t="str">
        <f aca="false">IF($A45="","",$E45+MIN(0,$D45))</f>
        <v/>
      </c>
      <c r="H45" s="28" t="str">
        <f aca="false">IF($A45="","",IF($F45="","OK",IF($F45&gt;=1,"BREACHED",IF($F45&gt;=0.7,"AT RISK","OK"))))</f>
        <v/>
      </c>
    </row>
    <row r="46" customFormat="false" ht="15" hidden="false" customHeight="false" outlineLevel="0" collapsed="false">
      <c r="A46" s="22"/>
      <c r="B46" s="27" t="str">
        <f aca="false">IF($A46="","",SUMIFS('Trade Log'!$K:$K,'Trade Log'!$A:$A,$A46))</f>
        <v/>
      </c>
      <c r="C46" s="23"/>
      <c r="D46" s="27" t="str">
        <f aca="false">IF($A46="","",$B46+N($C46))</f>
        <v/>
      </c>
      <c r="E46" s="31" t="str">
        <f aca="false">IF($A46="","",Setup!$C$24)</f>
        <v/>
      </c>
      <c r="F46" s="32" t="str">
        <f aca="false">IF(OR($A46="",$E46=0),"",IF($D46&gt;=0,0,-$D46/$E46))</f>
        <v/>
      </c>
      <c r="G46" s="31" t="str">
        <f aca="false">IF($A46="","",$E46+MIN(0,$D46))</f>
        <v/>
      </c>
      <c r="H46" s="28" t="str">
        <f aca="false">IF($A46="","",IF($F46="","OK",IF($F46&gt;=1,"BREACHED",IF($F46&gt;=0.7,"AT RISK","OK"))))</f>
        <v/>
      </c>
    </row>
    <row r="47" customFormat="false" ht="15" hidden="false" customHeight="false" outlineLevel="0" collapsed="false">
      <c r="A47" s="22"/>
      <c r="B47" s="27" t="str">
        <f aca="false">IF($A47="","",SUMIFS('Trade Log'!$K:$K,'Trade Log'!$A:$A,$A47))</f>
        <v/>
      </c>
      <c r="C47" s="23"/>
      <c r="D47" s="27" t="str">
        <f aca="false">IF($A47="","",$B47+N($C47))</f>
        <v/>
      </c>
      <c r="E47" s="31" t="str">
        <f aca="false">IF($A47="","",Setup!$C$24)</f>
        <v/>
      </c>
      <c r="F47" s="32" t="str">
        <f aca="false">IF(OR($A47="",$E47=0),"",IF($D47&gt;=0,0,-$D47/$E47))</f>
        <v/>
      </c>
      <c r="G47" s="31" t="str">
        <f aca="false">IF($A47="","",$E47+MIN(0,$D47))</f>
        <v/>
      </c>
      <c r="H47" s="28" t="str">
        <f aca="false">IF($A47="","",IF($F47="","OK",IF($F47&gt;=1,"BREACHED",IF($F47&gt;=0.7,"AT RISK","OK"))))</f>
        <v/>
      </c>
    </row>
    <row r="48" customFormat="false" ht="15" hidden="false" customHeight="false" outlineLevel="0" collapsed="false">
      <c r="A48" s="22"/>
      <c r="B48" s="27" t="str">
        <f aca="false">IF($A48="","",SUMIFS('Trade Log'!$K:$K,'Trade Log'!$A:$A,$A48))</f>
        <v/>
      </c>
      <c r="C48" s="23"/>
      <c r="D48" s="27" t="str">
        <f aca="false">IF($A48="","",$B48+N($C48))</f>
        <v/>
      </c>
      <c r="E48" s="31" t="str">
        <f aca="false">IF($A48="","",Setup!$C$24)</f>
        <v/>
      </c>
      <c r="F48" s="32" t="str">
        <f aca="false">IF(OR($A48="",$E48=0),"",IF($D48&gt;=0,0,-$D48/$E48))</f>
        <v/>
      </c>
      <c r="G48" s="31" t="str">
        <f aca="false">IF($A48="","",$E48+MIN(0,$D48))</f>
        <v/>
      </c>
      <c r="H48" s="28" t="str">
        <f aca="false">IF($A48="","",IF($F48="","OK",IF($F48&gt;=1,"BREACHED",IF($F48&gt;=0.7,"AT RISK","OK"))))</f>
        <v/>
      </c>
    </row>
    <row r="49" customFormat="false" ht="15" hidden="false" customHeight="false" outlineLevel="0" collapsed="false">
      <c r="A49" s="22"/>
      <c r="B49" s="27" t="str">
        <f aca="false">IF($A49="","",SUMIFS('Trade Log'!$K:$K,'Trade Log'!$A:$A,$A49))</f>
        <v/>
      </c>
      <c r="C49" s="23"/>
      <c r="D49" s="27" t="str">
        <f aca="false">IF($A49="","",$B49+N($C49))</f>
        <v/>
      </c>
      <c r="E49" s="31" t="str">
        <f aca="false">IF($A49="","",Setup!$C$24)</f>
        <v/>
      </c>
      <c r="F49" s="32" t="str">
        <f aca="false">IF(OR($A49="",$E49=0),"",IF($D49&gt;=0,0,-$D49/$E49))</f>
        <v/>
      </c>
      <c r="G49" s="31" t="str">
        <f aca="false">IF($A49="","",$E49+MIN(0,$D49))</f>
        <v/>
      </c>
      <c r="H49" s="28" t="str">
        <f aca="false">IF($A49="","",IF($F49="","OK",IF($F49&gt;=1,"BREACHED",IF($F49&gt;=0.7,"AT RISK","OK"))))</f>
        <v/>
      </c>
    </row>
    <row r="50" customFormat="false" ht="15" hidden="false" customHeight="false" outlineLevel="0" collapsed="false">
      <c r="A50" s="22"/>
      <c r="B50" s="27" t="str">
        <f aca="false">IF($A50="","",SUMIFS('Trade Log'!$K:$K,'Trade Log'!$A:$A,$A50))</f>
        <v/>
      </c>
      <c r="C50" s="23"/>
      <c r="D50" s="27" t="str">
        <f aca="false">IF($A50="","",$B50+N($C50))</f>
        <v/>
      </c>
      <c r="E50" s="31" t="str">
        <f aca="false">IF($A50="","",Setup!$C$24)</f>
        <v/>
      </c>
      <c r="F50" s="32" t="str">
        <f aca="false">IF(OR($A50="",$E50=0),"",IF($D50&gt;=0,0,-$D50/$E50))</f>
        <v/>
      </c>
      <c r="G50" s="31" t="str">
        <f aca="false">IF($A50="","",$E50+MIN(0,$D50))</f>
        <v/>
      </c>
      <c r="H50" s="28" t="str">
        <f aca="false">IF($A50="","",IF($F50="","OK",IF($F50&gt;=1,"BREACHED",IF($F50&gt;=0.7,"AT RISK","OK"))))</f>
        <v/>
      </c>
    </row>
    <row r="51" customFormat="false" ht="15" hidden="false" customHeight="false" outlineLevel="0" collapsed="false">
      <c r="A51" s="22"/>
      <c r="B51" s="27" t="str">
        <f aca="false">IF($A51="","",SUMIFS('Trade Log'!$K:$K,'Trade Log'!$A:$A,$A51))</f>
        <v/>
      </c>
      <c r="C51" s="23"/>
      <c r="D51" s="27" t="str">
        <f aca="false">IF($A51="","",$B51+N($C51))</f>
        <v/>
      </c>
      <c r="E51" s="31" t="str">
        <f aca="false">IF($A51="","",Setup!$C$24)</f>
        <v/>
      </c>
      <c r="F51" s="32" t="str">
        <f aca="false">IF(OR($A51="",$E51=0),"",IF($D51&gt;=0,0,-$D51/$E51))</f>
        <v/>
      </c>
      <c r="G51" s="31" t="str">
        <f aca="false">IF($A51="","",$E51+MIN(0,$D51))</f>
        <v/>
      </c>
      <c r="H51" s="28" t="str">
        <f aca="false">IF($A51="","",IF($F51="","OK",IF($F51&gt;=1,"BREACHED",IF($F51&gt;=0.7,"AT RISK","OK"))))</f>
        <v/>
      </c>
    </row>
    <row r="52" customFormat="false" ht="15" hidden="false" customHeight="false" outlineLevel="0" collapsed="false">
      <c r="A52" s="22"/>
      <c r="B52" s="27" t="str">
        <f aca="false">IF($A52="","",SUMIFS('Trade Log'!$K:$K,'Trade Log'!$A:$A,$A52))</f>
        <v/>
      </c>
      <c r="C52" s="23"/>
      <c r="D52" s="27" t="str">
        <f aca="false">IF($A52="","",$B52+N($C52))</f>
        <v/>
      </c>
      <c r="E52" s="31" t="str">
        <f aca="false">IF($A52="","",Setup!$C$24)</f>
        <v/>
      </c>
      <c r="F52" s="32" t="str">
        <f aca="false">IF(OR($A52="",$E52=0),"",IF($D52&gt;=0,0,-$D52/$E52))</f>
        <v/>
      </c>
      <c r="G52" s="31" t="str">
        <f aca="false">IF($A52="","",$E52+MIN(0,$D52))</f>
        <v/>
      </c>
      <c r="H52" s="28" t="str">
        <f aca="false">IF($A52="","",IF($F52="","OK",IF($F52&gt;=1,"BREACHED",IF($F52&gt;=0.7,"AT RISK","OK"))))</f>
        <v/>
      </c>
    </row>
    <row r="53" customFormat="false" ht="15" hidden="false" customHeight="false" outlineLevel="0" collapsed="false">
      <c r="A53" s="22"/>
      <c r="B53" s="27" t="str">
        <f aca="false">IF($A53="","",SUMIFS('Trade Log'!$K:$K,'Trade Log'!$A:$A,$A53))</f>
        <v/>
      </c>
      <c r="C53" s="23"/>
      <c r="D53" s="27" t="str">
        <f aca="false">IF($A53="","",$B53+N($C53))</f>
        <v/>
      </c>
      <c r="E53" s="31" t="str">
        <f aca="false">IF($A53="","",Setup!$C$24)</f>
        <v/>
      </c>
      <c r="F53" s="32" t="str">
        <f aca="false">IF(OR($A53="",$E53=0),"",IF($D53&gt;=0,0,-$D53/$E53))</f>
        <v/>
      </c>
      <c r="G53" s="31" t="str">
        <f aca="false">IF($A53="","",$E53+MIN(0,$D53))</f>
        <v/>
      </c>
      <c r="H53" s="28" t="str">
        <f aca="false">IF($A53="","",IF($F53="","OK",IF($F53&gt;=1,"BREACHED",IF($F53&gt;=0.7,"AT RISK","OK"))))</f>
        <v/>
      </c>
    </row>
    <row r="54" customFormat="false" ht="15" hidden="false" customHeight="false" outlineLevel="0" collapsed="false">
      <c r="A54" s="22"/>
      <c r="B54" s="27" t="str">
        <f aca="false">IF($A54="","",SUMIFS('Trade Log'!$K:$K,'Trade Log'!$A:$A,$A54))</f>
        <v/>
      </c>
      <c r="C54" s="23"/>
      <c r="D54" s="27" t="str">
        <f aca="false">IF($A54="","",$B54+N($C54))</f>
        <v/>
      </c>
      <c r="E54" s="31" t="str">
        <f aca="false">IF($A54="","",Setup!$C$24)</f>
        <v/>
      </c>
      <c r="F54" s="32" t="str">
        <f aca="false">IF(OR($A54="",$E54=0),"",IF($D54&gt;=0,0,-$D54/$E54))</f>
        <v/>
      </c>
      <c r="G54" s="31" t="str">
        <f aca="false">IF($A54="","",$E54+MIN(0,$D54))</f>
        <v/>
      </c>
      <c r="H54" s="28" t="str">
        <f aca="false">IF($A54="","",IF($F54="","OK",IF($F54&gt;=1,"BREACHED",IF($F54&gt;=0.7,"AT RISK","OK"))))</f>
        <v/>
      </c>
    </row>
    <row r="55" customFormat="false" ht="15" hidden="false" customHeight="false" outlineLevel="0" collapsed="false">
      <c r="A55" s="22"/>
      <c r="B55" s="27" t="str">
        <f aca="false">IF($A55="","",SUMIFS('Trade Log'!$K:$K,'Trade Log'!$A:$A,$A55))</f>
        <v/>
      </c>
      <c r="C55" s="23"/>
      <c r="D55" s="27" t="str">
        <f aca="false">IF($A55="","",$B55+N($C55))</f>
        <v/>
      </c>
      <c r="E55" s="31" t="str">
        <f aca="false">IF($A55="","",Setup!$C$24)</f>
        <v/>
      </c>
      <c r="F55" s="32" t="str">
        <f aca="false">IF(OR($A55="",$E55=0),"",IF($D55&gt;=0,0,-$D55/$E55))</f>
        <v/>
      </c>
      <c r="G55" s="31" t="str">
        <f aca="false">IF($A55="","",$E55+MIN(0,$D55))</f>
        <v/>
      </c>
      <c r="H55" s="28" t="str">
        <f aca="false">IF($A55="","",IF($F55="","OK",IF($F55&gt;=1,"BREACHED",IF($F55&gt;=0.7,"AT RISK","OK"))))</f>
        <v/>
      </c>
    </row>
    <row r="56" customFormat="false" ht="15" hidden="false" customHeight="false" outlineLevel="0" collapsed="false">
      <c r="A56" s="22"/>
      <c r="B56" s="27" t="str">
        <f aca="false">IF($A56="","",SUMIFS('Trade Log'!$K:$K,'Trade Log'!$A:$A,$A56))</f>
        <v/>
      </c>
      <c r="C56" s="23"/>
      <c r="D56" s="27" t="str">
        <f aca="false">IF($A56="","",$B56+N($C56))</f>
        <v/>
      </c>
      <c r="E56" s="31" t="str">
        <f aca="false">IF($A56="","",Setup!$C$24)</f>
        <v/>
      </c>
      <c r="F56" s="32" t="str">
        <f aca="false">IF(OR($A56="",$E56=0),"",IF($D56&gt;=0,0,-$D56/$E56))</f>
        <v/>
      </c>
      <c r="G56" s="31" t="str">
        <f aca="false">IF($A56="","",$E56+MIN(0,$D56))</f>
        <v/>
      </c>
      <c r="H56" s="28" t="str">
        <f aca="false">IF($A56="","",IF($F56="","OK",IF($F56&gt;=1,"BREACHED",IF($F56&gt;=0.7,"AT RISK","OK"))))</f>
        <v/>
      </c>
    </row>
    <row r="57" customFormat="false" ht="15" hidden="false" customHeight="false" outlineLevel="0" collapsed="false">
      <c r="A57" s="22"/>
      <c r="B57" s="27" t="str">
        <f aca="false">IF($A57="","",SUMIFS('Trade Log'!$K:$K,'Trade Log'!$A:$A,$A57))</f>
        <v/>
      </c>
      <c r="C57" s="23"/>
      <c r="D57" s="27" t="str">
        <f aca="false">IF($A57="","",$B57+N($C57))</f>
        <v/>
      </c>
      <c r="E57" s="31" t="str">
        <f aca="false">IF($A57="","",Setup!$C$24)</f>
        <v/>
      </c>
      <c r="F57" s="32" t="str">
        <f aca="false">IF(OR($A57="",$E57=0),"",IF($D57&gt;=0,0,-$D57/$E57))</f>
        <v/>
      </c>
      <c r="G57" s="31" t="str">
        <f aca="false">IF($A57="","",$E57+MIN(0,$D57))</f>
        <v/>
      </c>
      <c r="H57" s="28" t="str">
        <f aca="false">IF($A57="","",IF($F57="","OK",IF($F57&gt;=1,"BREACHED",IF($F57&gt;=0.7,"AT RISK","OK"))))</f>
        <v/>
      </c>
    </row>
    <row r="58" customFormat="false" ht="15" hidden="false" customHeight="false" outlineLevel="0" collapsed="false">
      <c r="A58" s="22"/>
      <c r="B58" s="27" t="str">
        <f aca="false">IF($A58="","",SUMIFS('Trade Log'!$K:$K,'Trade Log'!$A:$A,$A58))</f>
        <v/>
      </c>
      <c r="C58" s="23"/>
      <c r="D58" s="27" t="str">
        <f aca="false">IF($A58="","",$B58+N($C58))</f>
        <v/>
      </c>
      <c r="E58" s="31" t="str">
        <f aca="false">IF($A58="","",Setup!$C$24)</f>
        <v/>
      </c>
      <c r="F58" s="32" t="str">
        <f aca="false">IF(OR($A58="",$E58=0),"",IF($D58&gt;=0,0,-$D58/$E58))</f>
        <v/>
      </c>
      <c r="G58" s="31" t="str">
        <f aca="false">IF($A58="","",$E58+MIN(0,$D58))</f>
        <v/>
      </c>
      <c r="H58" s="28" t="str">
        <f aca="false">IF($A58="","",IF($F58="","OK",IF($F58&gt;=1,"BREACHED",IF($F58&gt;=0.7,"AT RISK","OK"))))</f>
        <v/>
      </c>
    </row>
    <row r="59" customFormat="false" ht="15" hidden="false" customHeight="false" outlineLevel="0" collapsed="false">
      <c r="A59" s="22"/>
      <c r="B59" s="27" t="str">
        <f aca="false">IF($A59="","",SUMIFS('Trade Log'!$K:$K,'Trade Log'!$A:$A,$A59))</f>
        <v/>
      </c>
      <c r="C59" s="23"/>
      <c r="D59" s="27" t="str">
        <f aca="false">IF($A59="","",$B59+N($C59))</f>
        <v/>
      </c>
      <c r="E59" s="31" t="str">
        <f aca="false">IF($A59="","",Setup!$C$24)</f>
        <v/>
      </c>
      <c r="F59" s="32" t="str">
        <f aca="false">IF(OR($A59="",$E59=0),"",IF($D59&gt;=0,0,-$D59/$E59))</f>
        <v/>
      </c>
      <c r="G59" s="31" t="str">
        <f aca="false">IF($A59="","",$E59+MIN(0,$D59))</f>
        <v/>
      </c>
      <c r="H59" s="28" t="str">
        <f aca="false">IF($A59="","",IF($F59="","OK",IF($F59&gt;=1,"BREACHED",IF($F59&gt;=0.7,"AT RISK","OK"))))</f>
        <v/>
      </c>
    </row>
    <row r="60" customFormat="false" ht="15" hidden="false" customHeight="false" outlineLevel="0" collapsed="false">
      <c r="A60" s="22"/>
      <c r="B60" s="27" t="str">
        <f aca="false">IF($A60="","",SUMIFS('Trade Log'!$K:$K,'Trade Log'!$A:$A,$A60))</f>
        <v/>
      </c>
      <c r="C60" s="23"/>
      <c r="D60" s="27" t="str">
        <f aca="false">IF($A60="","",$B60+N($C60))</f>
        <v/>
      </c>
      <c r="E60" s="31" t="str">
        <f aca="false">IF($A60="","",Setup!$C$24)</f>
        <v/>
      </c>
      <c r="F60" s="32" t="str">
        <f aca="false">IF(OR($A60="",$E60=0),"",IF($D60&gt;=0,0,-$D60/$E60))</f>
        <v/>
      </c>
      <c r="G60" s="31" t="str">
        <f aca="false">IF($A60="","",$E60+MIN(0,$D60))</f>
        <v/>
      </c>
      <c r="H60" s="28" t="str">
        <f aca="false">IF($A60="","",IF($F60="","OK",IF($F60&gt;=1,"BREACHED",IF($F60&gt;=0.7,"AT RISK","OK"))))</f>
        <v/>
      </c>
    </row>
    <row r="61" customFormat="false" ht="15" hidden="false" customHeight="false" outlineLevel="0" collapsed="false">
      <c r="A61" s="22"/>
      <c r="B61" s="27" t="str">
        <f aca="false">IF($A61="","",SUMIFS('Trade Log'!$K:$K,'Trade Log'!$A:$A,$A61))</f>
        <v/>
      </c>
      <c r="C61" s="23"/>
      <c r="D61" s="27" t="str">
        <f aca="false">IF($A61="","",$B61+N($C61))</f>
        <v/>
      </c>
      <c r="E61" s="31" t="str">
        <f aca="false">IF($A61="","",Setup!$C$24)</f>
        <v/>
      </c>
      <c r="F61" s="32" t="str">
        <f aca="false">IF(OR($A61="",$E61=0),"",IF($D61&gt;=0,0,-$D61/$E61))</f>
        <v/>
      </c>
      <c r="G61" s="31" t="str">
        <f aca="false">IF($A61="","",$E61+MIN(0,$D61))</f>
        <v/>
      </c>
      <c r="H61" s="28" t="str">
        <f aca="false">IF($A61="","",IF($F61="","OK",IF($F61&gt;=1,"BREACHED",IF($F61&gt;=0.7,"AT RISK","OK"))))</f>
        <v/>
      </c>
    </row>
    <row r="62" customFormat="false" ht="15" hidden="false" customHeight="false" outlineLevel="0" collapsed="false">
      <c r="A62" s="22"/>
      <c r="B62" s="27" t="str">
        <f aca="false">IF($A62="","",SUMIFS('Trade Log'!$K:$K,'Trade Log'!$A:$A,$A62))</f>
        <v/>
      </c>
      <c r="C62" s="23"/>
      <c r="D62" s="27" t="str">
        <f aca="false">IF($A62="","",$B62+N($C62))</f>
        <v/>
      </c>
      <c r="E62" s="31" t="str">
        <f aca="false">IF($A62="","",Setup!$C$24)</f>
        <v/>
      </c>
      <c r="F62" s="32" t="str">
        <f aca="false">IF(OR($A62="",$E62=0),"",IF($D62&gt;=0,0,-$D62/$E62))</f>
        <v/>
      </c>
      <c r="G62" s="31" t="str">
        <f aca="false">IF($A62="","",$E62+MIN(0,$D62))</f>
        <v/>
      </c>
      <c r="H62" s="28" t="str">
        <f aca="false">IF($A62="","",IF($F62="","OK",IF($F62&gt;=1,"BREACHED",IF($F62&gt;=0.7,"AT RISK","OK"))))</f>
        <v/>
      </c>
    </row>
    <row r="63" customFormat="false" ht="15" hidden="false" customHeight="false" outlineLevel="0" collapsed="false">
      <c r="A63" s="22"/>
      <c r="B63" s="27" t="str">
        <f aca="false">IF($A63="","",SUMIFS('Trade Log'!$K:$K,'Trade Log'!$A:$A,$A63))</f>
        <v/>
      </c>
      <c r="C63" s="23"/>
      <c r="D63" s="27" t="str">
        <f aca="false">IF($A63="","",$B63+N($C63))</f>
        <v/>
      </c>
      <c r="E63" s="31" t="str">
        <f aca="false">IF($A63="","",Setup!$C$24)</f>
        <v/>
      </c>
      <c r="F63" s="32" t="str">
        <f aca="false">IF(OR($A63="",$E63=0),"",IF($D63&gt;=0,0,-$D63/$E63))</f>
        <v/>
      </c>
      <c r="G63" s="31" t="str">
        <f aca="false">IF($A63="","",$E63+MIN(0,$D63))</f>
        <v/>
      </c>
      <c r="H63" s="28" t="str">
        <f aca="false">IF($A63="","",IF($F63="","OK",IF($F63&gt;=1,"BREACHED",IF($F63&gt;=0.7,"AT RISK","OK"))))</f>
        <v/>
      </c>
    </row>
    <row r="64" customFormat="false" ht="15" hidden="false" customHeight="false" outlineLevel="0" collapsed="false">
      <c r="A64" s="22"/>
      <c r="B64" s="27" t="str">
        <f aca="false">IF($A64="","",SUMIFS('Trade Log'!$K:$K,'Trade Log'!$A:$A,$A64))</f>
        <v/>
      </c>
      <c r="C64" s="23"/>
      <c r="D64" s="27" t="str">
        <f aca="false">IF($A64="","",$B64+N($C64))</f>
        <v/>
      </c>
      <c r="E64" s="31" t="str">
        <f aca="false">IF($A64="","",Setup!$C$24)</f>
        <v/>
      </c>
      <c r="F64" s="32" t="str">
        <f aca="false">IF(OR($A64="",$E64=0),"",IF($D64&gt;=0,0,-$D64/$E64))</f>
        <v/>
      </c>
      <c r="G64" s="31" t="str">
        <f aca="false">IF($A64="","",$E64+MIN(0,$D64))</f>
        <v/>
      </c>
      <c r="H64" s="28" t="str">
        <f aca="false">IF($A64="","",IF($F64="","OK",IF($F64&gt;=1,"BREACHED",IF($F64&gt;=0.7,"AT RISK","OK"))))</f>
        <v/>
      </c>
    </row>
    <row r="65" customFormat="false" ht="15" hidden="false" customHeight="false" outlineLevel="0" collapsed="false">
      <c r="A65" s="22"/>
      <c r="B65" s="27" t="str">
        <f aca="false">IF($A65="","",SUMIFS('Trade Log'!$K:$K,'Trade Log'!$A:$A,$A65))</f>
        <v/>
      </c>
      <c r="C65" s="23"/>
      <c r="D65" s="27" t="str">
        <f aca="false">IF($A65="","",$B65+N($C65))</f>
        <v/>
      </c>
      <c r="E65" s="31" t="str">
        <f aca="false">IF($A65="","",Setup!$C$24)</f>
        <v/>
      </c>
      <c r="F65" s="32" t="str">
        <f aca="false">IF(OR($A65="",$E65=0),"",IF($D65&gt;=0,0,-$D65/$E65))</f>
        <v/>
      </c>
      <c r="G65" s="31" t="str">
        <f aca="false">IF($A65="","",$E65+MIN(0,$D65))</f>
        <v/>
      </c>
      <c r="H65" s="28" t="str">
        <f aca="false">IF($A65="","",IF($F65="","OK",IF($F65&gt;=1,"BREACHED",IF($F65&gt;=0.7,"AT RISK","OK"))))</f>
        <v/>
      </c>
    </row>
    <row r="66" customFormat="false" ht="15" hidden="false" customHeight="false" outlineLevel="0" collapsed="false">
      <c r="A66" s="22"/>
      <c r="B66" s="27" t="str">
        <f aca="false">IF($A66="","",SUMIFS('Trade Log'!$K:$K,'Trade Log'!$A:$A,$A66))</f>
        <v/>
      </c>
      <c r="C66" s="23"/>
      <c r="D66" s="27" t="str">
        <f aca="false">IF($A66="","",$B66+N($C66))</f>
        <v/>
      </c>
      <c r="E66" s="31" t="str">
        <f aca="false">IF($A66="","",Setup!$C$24)</f>
        <v/>
      </c>
      <c r="F66" s="32" t="str">
        <f aca="false">IF(OR($A66="",$E66=0),"",IF($D66&gt;=0,0,-$D66/$E66))</f>
        <v/>
      </c>
      <c r="G66" s="31" t="str">
        <f aca="false">IF($A66="","",$E66+MIN(0,$D66))</f>
        <v/>
      </c>
      <c r="H66" s="28" t="str">
        <f aca="false">IF($A66="","",IF($F66="","OK",IF($F66&gt;=1,"BREACHED",IF($F66&gt;=0.7,"AT RISK","OK"))))</f>
        <v/>
      </c>
    </row>
    <row r="67" customFormat="false" ht="15" hidden="false" customHeight="false" outlineLevel="0" collapsed="false">
      <c r="A67" s="22"/>
      <c r="B67" s="27" t="str">
        <f aca="false">IF($A67="","",SUMIFS('Trade Log'!$K:$K,'Trade Log'!$A:$A,$A67))</f>
        <v/>
      </c>
      <c r="C67" s="23"/>
      <c r="D67" s="27" t="str">
        <f aca="false">IF($A67="","",$B67+N($C67))</f>
        <v/>
      </c>
      <c r="E67" s="31" t="str">
        <f aca="false">IF($A67="","",Setup!$C$24)</f>
        <v/>
      </c>
      <c r="F67" s="32" t="str">
        <f aca="false">IF(OR($A67="",$E67=0),"",IF($D67&gt;=0,0,-$D67/$E67))</f>
        <v/>
      </c>
      <c r="G67" s="31" t="str">
        <f aca="false">IF($A67="","",$E67+MIN(0,$D67))</f>
        <v/>
      </c>
      <c r="H67" s="28" t="str">
        <f aca="false">IF($A67="","",IF($F67="","OK",IF($F67&gt;=1,"BREACHED",IF($F67&gt;=0.7,"AT RISK","OK"))))</f>
        <v/>
      </c>
    </row>
    <row r="68" customFormat="false" ht="15" hidden="false" customHeight="false" outlineLevel="0" collapsed="false">
      <c r="A68" s="22"/>
      <c r="B68" s="27" t="str">
        <f aca="false">IF($A68="","",SUMIFS('Trade Log'!$K:$K,'Trade Log'!$A:$A,$A68))</f>
        <v/>
      </c>
      <c r="C68" s="23"/>
      <c r="D68" s="27" t="str">
        <f aca="false">IF($A68="","",$B68+N($C68))</f>
        <v/>
      </c>
      <c r="E68" s="31" t="str">
        <f aca="false">IF($A68="","",Setup!$C$24)</f>
        <v/>
      </c>
      <c r="F68" s="32" t="str">
        <f aca="false">IF(OR($A68="",$E68=0),"",IF($D68&gt;=0,0,-$D68/$E68))</f>
        <v/>
      </c>
      <c r="G68" s="31" t="str">
        <f aca="false">IF($A68="","",$E68+MIN(0,$D68))</f>
        <v/>
      </c>
      <c r="H68" s="28" t="str">
        <f aca="false">IF($A68="","",IF($F68="","OK",IF($F68&gt;=1,"BREACHED",IF($F68&gt;=0.7,"AT RISK","OK"))))</f>
        <v/>
      </c>
    </row>
    <row r="69" customFormat="false" ht="15" hidden="false" customHeight="false" outlineLevel="0" collapsed="false">
      <c r="A69" s="22"/>
      <c r="B69" s="27" t="str">
        <f aca="false">IF($A69="","",SUMIFS('Trade Log'!$K:$K,'Trade Log'!$A:$A,$A69))</f>
        <v/>
      </c>
      <c r="C69" s="23"/>
      <c r="D69" s="27" t="str">
        <f aca="false">IF($A69="","",$B69+N($C69))</f>
        <v/>
      </c>
      <c r="E69" s="31" t="str">
        <f aca="false">IF($A69="","",Setup!$C$24)</f>
        <v/>
      </c>
      <c r="F69" s="32" t="str">
        <f aca="false">IF(OR($A69="",$E69=0),"",IF($D69&gt;=0,0,-$D69/$E69))</f>
        <v/>
      </c>
      <c r="G69" s="31" t="str">
        <f aca="false">IF($A69="","",$E69+MIN(0,$D69))</f>
        <v/>
      </c>
      <c r="H69" s="28" t="str">
        <f aca="false">IF($A69="","",IF($F69="","OK",IF($F69&gt;=1,"BREACHED",IF($F69&gt;=0.7,"AT RISK","OK"))))</f>
        <v/>
      </c>
    </row>
    <row r="70" customFormat="false" ht="15" hidden="false" customHeight="false" outlineLevel="0" collapsed="false">
      <c r="A70" s="22"/>
      <c r="B70" s="27" t="str">
        <f aca="false">IF($A70="","",SUMIFS('Trade Log'!$K:$K,'Trade Log'!$A:$A,$A70))</f>
        <v/>
      </c>
      <c r="C70" s="23"/>
      <c r="D70" s="27" t="str">
        <f aca="false">IF($A70="","",$B70+N($C70))</f>
        <v/>
      </c>
      <c r="E70" s="31" t="str">
        <f aca="false">IF($A70="","",Setup!$C$24)</f>
        <v/>
      </c>
      <c r="F70" s="32" t="str">
        <f aca="false">IF(OR($A70="",$E70=0),"",IF($D70&gt;=0,0,-$D70/$E70))</f>
        <v/>
      </c>
      <c r="G70" s="31" t="str">
        <f aca="false">IF($A70="","",$E70+MIN(0,$D70))</f>
        <v/>
      </c>
      <c r="H70" s="28" t="str">
        <f aca="false">IF($A70="","",IF($F70="","OK",IF($F70&gt;=1,"BREACHED",IF($F70&gt;=0.7,"AT RISK","OK"))))</f>
        <v/>
      </c>
    </row>
    <row r="71" customFormat="false" ht="15" hidden="false" customHeight="false" outlineLevel="0" collapsed="false">
      <c r="A71" s="22"/>
      <c r="B71" s="27" t="str">
        <f aca="false">IF($A71="","",SUMIFS('Trade Log'!$K:$K,'Trade Log'!$A:$A,$A71))</f>
        <v/>
      </c>
      <c r="C71" s="23"/>
      <c r="D71" s="27" t="str">
        <f aca="false">IF($A71="","",$B71+N($C71))</f>
        <v/>
      </c>
      <c r="E71" s="31" t="str">
        <f aca="false">IF($A71="","",Setup!$C$24)</f>
        <v/>
      </c>
      <c r="F71" s="32" t="str">
        <f aca="false">IF(OR($A71="",$E71=0),"",IF($D71&gt;=0,0,-$D71/$E71))</f>
        <v/>
      </c>
      <c r="G71" s="31" t="str">
        <f aca="false">IF($A71="","",$E71+MIN(0,$D71))</f>
        <v/>
      </c>
      <c r="H71" s="28" t="str">
        <f aca="false">IF($A71="","",IF($F71="","OK",IF($F71&gt;=1,"BREACHED",IF($F71&gt;=0.7,"AT RISK","OK"))))</f>
        <v/>
      </c>
    </row>
    <row r="72" customFormat="false" ht="15" hidden="false" customHeight="false" outlineLevel="0" collapsed="false">
      <c r="A72" s="22"/>
      <c r="B72" s="27" t="str">
        <f aca="false">IF($A72="","",SUMIFS('Trade Log'!$K:$K,'Trade Log'!$A:$A,$A72))</f>
        <v/>
      </c>
      <c r="C72" s="23"/>
      <c r="D72" s="27" t="str">
        <f aca="false">IF($A72="","",$B72+N($C72))</f>
        <v/>
      </c>
      <c r="E72" s="31" t="str">
        <f aca="false">IF($A72="","",Setup!$C$24)</f>
        <v/>
      </c>
      <c r="F72" s="32" t="str">
        <f aca="false">IF(OR($A72="",$E72=0),"",IF($D72&gt;=0,0,-$D72/$E72))</f>
        <v/>
      </c>
      <c r="G72" s="31" t="str">
        <f aca="false">IF($A72="","",$E72+MIN(0,$D72))</f>
        <v/>
      </c>
      <c r="H72" s="28" t="str">
        <f aca="false">IF($A72="","",IF($F72="","OK",IF($F72&gt;=1,"BREACHED",IF($F72&gt;=0.7,"AT RISK","OK"))))</f>
        <v/>
      </c>
    </row>
    <row r="73" customFormat="false" ht="15" hidden="false" customHeight="false" outlineLevel="0" collapsed="false">
      <c r="A73" s="22"/>
      <c r="B73" s="27" t="str">
        <f aca="false">IF($A73="","",SUMIFS('Trade Log'!$K:$K,'Trade Log'!$A:$A,$A73))</f>
        <v/>
      </c>
      <c r="C73" s="23"/>
      <c r="D73" s="27" t="str">
        <f aca="false">IF($A73="","",$B73+N($C73))</f>
        <v/>
      </c>
      <c r="E73" s="31" t="str">
        <f aca="false">IF($A73="","",Setup!$C$24)</f>
        <v/>
      </c>
      <c r="F73" s="32" t="str">
        <f aca="false">IF(OR($A73="",$E73=0),"",IF($D73&gt;=0,0,-$D73/$E73))</f>
        <v/>
      </c>
      <c r="G73" s="31" t="str">
        <f aca="false">IF($A73="","",$E73+MIN(0,$D73))</f>
        <v/>
      </c>
      <c r="H73" s="28" t="str">
        <f aca="false">IF($A73="","",IF($F73="","OK",IF($F73&gt;=1,"BREACHED",IF($F73&gt;=0.7,"AT RISK","OK"))))</f>
        <v/>
      </c>
    </row>
    <row r="74" customFormat="false" ht="15" hidden="false" customHeight="false" outlineLevel="0" collapsed="false">
      <c r="A74" s="22"/>
      <c r="B74" s="27" t="str">
        <f aca="false">IF($A74="","",SUMIFS('Trade Log'!$K:$K,'Trade Log'!$A:$A,$A74))</f>
        <v/>
      </c>
      <c r="C74" s="23"/>
      <c r="D74" s="27" t="str">
        <f aca="false">IF($A74="","",$B74+N($C74))</f>
        <v/>
      </c>
      <c r="E74" s="31" t="str">
        <f aca="false">IF($A74="","",Setup!$C$24)</f>
        <v/>
      </c>
      <c r="F74" s="32" t="str">
        <f aca="false">IF(OR($A74="",$E74=0),"",IF($D74&gt;=0,0,-$D74/$E74))</f>
        <v/>
      </c>
      <c r="G74" s="31" t="str">
        <f aca="false">IF($A74="","",$E74+MIN(0,$D74))</f>
        <v/>
      </c>
      <c r="H74" s="28" t="str">
        <f aca="false">IF($A74="","",IF($F74="","OK",IF($F74&gt;=1,"BREACHED",IF($F74&gt;=0.7,"AT RISK","OK"))))</f>
        <v/>
      </c>
    </row>
    <row r="75" customFormat="false" ht="15" hidden="false" customHeight="false" outlineLevel="0" collapsed="false">
      <c r="A75" s="22"/>
      <c r="B75" s="27" t="str">
        <f aca="false">IF($A75="","",SUMIFS('Trade Log'!$K:$K,'Trade Log'!$A:$A,$A75))</f>
        <v/>
      </c>
      <c r="C75" s="23"/>
      <c r="D75" s="27" t="str">
        <f aca="false">IF($A75="","",$B75+N($C75))</f>
        <v/>
      </c>
      <c r="E75" s="31" t="str">
        <f aca="false">IF($A75="","",Setup!$C$24)</f>
        <v/>
      </c>
      <c r="F75" s="32" t="str">
        <f aca="false">IF(OR($A75="",$E75=0),"",IF($D75&gt;=0,0,-$D75/$E75))</f>
        <v/>
      </c>
      <c r="G75" s="31" t="str">
        <f aca="false">IF($A75="","",$E75+MIN(0,$D75))</f>
        <v/>
      </c>
      <c r="H75" s="28" t="str">
        <f aca="false">IF($A75="","",IF($F75="","OK",IF($F75&gt;=1,"BREACHED",IF($F75&gt;=0.7,"AT RISK","OK"))))</f>
        <v/>
      </c>
    </row>
    <row r="76" customFormat="false" ht="15" hidden="false" customHeight="false" outlineLevel="0" collapsed="false">
      <c r="A76" s="22"/>
      <c r="B76" s="27" t="str">
        <f aca="false">IF($A76="","",SUMIFS('Trade Log'!$K:$K,'Trade Log'!$A:$A,$A76))</f>
        <v/>
      </c>
      <c r="C76" s="23"/>
      <c r="D76" s="27" t="str">
        <f aca="false">IF($A76="","",$B76+N($C76))</f>
        <v/>
      </c>
      <c r="E76" s="31" t="str">
        <f aca="false">IF($A76="","",Setup!$C$24)</f>
        <v/>
      </c>
      <c r="F76" s="32" t="str">
        <f aca="false">IF(OR($A76="",$E76=0),"",IF($D76&gt;=0,0,-$D76/$E76))</f>
        <v/>
      </c>
      <c r="G76" s="31" t="str">
        <f aca="false">IF($A76="","",$E76+MIN(0,$D76))</f>
        <v/>
      </c>
      <c r="H76" s="28" t="str">
        <f aca="false">IF($A76="","",IF($F76="","OK",IF($F76&gt;=1,"BREACHED",IF($F76&gt;=0.7,"AT RISK","OK"))))</f>
        <v/>
      </c>
    </row>
    <row r="77" customFormat="false" ht="15" hidden="false" customHeight="false" outlineLevel="0" collapsed="false">
      <c r="A77" s="22"/>
      <c r="B77" s="27" t="str">
        <f aca="false">IF($A77="","",SUMIFS('Trade Log'!$K:$K,'Trade Log'!$A:$A,$A77))</f>
        <v/>
      </c>
      <c r="C77" s="23"/>
      <c r="D77" s="27" t="str">
        <f aca="false">IF($A77="","",$B77+N($C77))</f>
        <v/>
      </c>
      <c r="E77" s="31" t="str">
        <f aca="false">IF($A77="","",Setup!$C$24)</f>
        <v/>
      </c>
      <c r="F77" s="32" t="str">
        <f aca="false">IF(OR($A77="",$E77=0),"",IF($D77&gt;=0,0,-$D77/$E77))</f>
        <v/>
      </c>
      <c r="G77" s="31" t="str">
        <f aca="false">IF($A77="","",$E77+MIN(0,$D77))</f>
        <v/>
      </c>
      <c r="H77" s="28" t="str">
        <f aca="false">IF($A77="","",IF($F77="","OK",IF($F77&gt;=1,"BREACHED",IF($F77&gt;=0.7,"AT RISK","OK"))))</f>
        <v/>
      </c>
    </row>
    <row r="78" customFormat="false" ht="15" hidden="false" customHeight="false" outlineLevel="0" collapsed="false">
      <c r="A78" s="22"/>
      <c r="B78" s="27" t="str">
        <f aca="false">IF($A78="","",SUMIFS('Trade Log'!$K:$K,'Trade Log'!$A:$A,$A78))</f>
        <v/>
      </c>
      <c r="C78" s="23"/>
      <c r="D78" s="27" t="str">
        <f aca="false">IF($A78="","",$B78+N($C78))</f>
        <v/>
      </c>
      <c r="E78" s="31" t="str">
        <f aca="false">IF($A78="","",Setup!$C$24)</f>
        <v/>
      </c>
      <c r="F78" s="32" t="str">
        <f aca="false">IF(OR($A78="",$E78=0),"",IF($D78&gt;=0,0,-$D78/$E78))</f>
        <v/>
      </c>
      <c r="G78" s="31" t="str">
        <f aca="false">IF($A78="","",$E78+MIN(0,$D78))</f>
        <v/>
      </c>
      <c r="H78" s="28" t="str">
        <f aca="false">IF($A78="","",IF($F78="","OK",IF($F78&gt;=1,"BREACHED",IF($F78&gt;=0.7,"AT RISK","OK"))))</f>
        <v/>
      </c>
    </row>
    <row r="79" customFormat="false" ht="15" hidden="false" customHeight="false" outlineLevel="0" collapsed="false">
      <c r="A79" s="22"/>
      <c r="B79" s="27" t="str">
        <f aca="false">IF($A79="","",SUMIFS('Trade Log'!$K:$K,'Trade Log'!$A:$A,$A79))</f>
        <v/>
      </c>
      <c r="C79" s="23"/>
      <c r="D79" s="27" t="str">
        <f aca="false">IF($A79="","",$B79+N($C79))</f>
        <v/>
      </c>
      <c r="E79" s="31" t="str">
        <f aca="false">IF($A79="","",Setup!$C$24)</f>
        <v/>
      </c>
      <c r="F79" s="32" t="str">
        <f aca="false">IF(OR($A79="",$E79=0),"",IF($D79&gt;=0,0,-$D79/$E79))</f>
        <v/>
      </c>
      <c r="G79" s="31" t="str">
        <f aca="false">IF($A79="","",$E79+MIN(0,$D79))</f>
        <v/>
      </c>
      <c r="H79" s="28" t="str">
        <f aca="false">IF($A79="","",IF($F79="","OK",IF($F79&gt;=1,"BREACHED",IF($F79&gt;=0.7,"AT RISK","OK"))))</f>
        <v/>
      </c>
    </row>
    <row r="80" customFormat="false" ht="15" hidden="false" customHeight="false" outlineLevel="0" collapsed="false">
      <c r="A80" s="22"/>
      <c r="B80" s="27" t="str">
        <f aca="false">IF($A80="","",SUMIFS('Trade Log'!$K:$K,'Trade Log'!$A:$A,$A80))</f>
        <v/>
      </c>
      <c r="C80" s="23"/>
      <c r="D80" s="27" t="str">
        <f aca="false">IF($A80="","",$B80+N($C80))</f>
        <v/>
      </c>
      <c r="E80" s="31" t="str">
        <f aca="false">IF($A80="","",Setup!$C$24)</f>
        <v/>
      </c>
      <c r="F80" s="32" t="str">
        <f aca="false">IF(OR($A80="",$E80=0),"",IF($D80&gt;=0,0,-$D80/$E80))</f>
        <v/>
      </c>
      <c r="G80" s="31" t="str">
        <f aca="false">IF($A80="","",$E80+MIN(0,$D80))</f>
        <v/>
      </c>
      <c r="H80" s="28" t="str">
        <f aca="false">IF($A80="","",IF($F80="","OK",IF($F80&gt;=1,"BREACHED",IF($F80&gt;=0.7,"AT RISK","OK"))))</f>
        <v/>
      </c>
    </row>
    <row r="81" customFormat="false" ht="15" hidden="false" customHeight="false" outlineLevel="0" collapsed="false">
      <c r="A81" s="22"/>
      <c r="B81" s="27" t="str">
        <f aca="false">IF($A81="","",SUMIFS('Trade Log'!$K:$K,'Trade Log'!$A:$A,$A81))</f>
        <v/>
      </c>
      <c r="C81" s="23"/>
      <c r="D81" s="27" t="str">
        <f aca="false">IF($A81="","",$B81+N($C81))</f>
        <v/>
      </c>
      <c r="E81" s="31" t="str">
        <f aca="false">IF($A81="","",Setup!$C$24)</f>
        <v/>
      </c>
      <c r="F81" s="32" t="str">
        <f aca="false">IF(OR($A81="",$E81=0),"",IF($D81&gt;=0,0,-$D81/$E81))</f>
        <v/>
      </c>
      <c r="G81" s="31" t="str">
        <f aca="false">IF($A81="","",$E81+MIN(0,$D81))</f>
        <v/>
      </c>
      <c r="H81" s="28" t="str">
        <f aca="false">IF($A81="","",IF($F81="","OK",IF($F81&gt;=1,"BREACHED",IF($F81&gt;=0.7,"AT RISK","OK"))))</f>
        <v/>
      </c>
    </row>
    <row r="82" customFormat="false" ht="15" hidden="false" customHeight="false" outlineLevel="0" collapsed="false">
      <c r="A82" s="22"/>
      <c r="B82" s="27" t="str">
        <f aca="false">IF($A82="","",SUMIFS('Trade Log'!$K:$K,'Trade Log'!$A:$A,$A82))</f>
        <v/>
      </c>
      <c r="C82" s="23"/>
      <c r="D82" s="27" t="str">
        <f aca="false">IF($A82="","",$B82+N($C82))</f>
        <v/>
      </c>
      <c r="E82" s="31" t="str">
        <f aca="false">IF($A82="","",Setup!$C$24)</f>
        <v/>
      </c>
      <c r="F82" s="32" t="str">
        <f aca="false">IF(OR($A82="",$E82=0),"",IF($D82&gt;=0,0,-$D82/$E82))</f>
        <v/>
      </c>
      <c r="G82" s="31" t="str">
        <f aca="false">IF($A82="","",$E82+MIN(0,$D82))</f>
        <v/>
      </c>
      <c r="H82" s="28" t="str">
        <f aca="false">IF($A82="","",IF($F82="","OK",IF($F82&gt;=1,"BREACHED",IF($F82&gt;=0.7,"AT RISK","OK"))))</f>
        <v/>
      </c>
    </row>
    <row r="83" customFormat="false" ht="15" hidden="false" customHeight="false" outlineLevel="0" collapsed="false">
      <c r="A83" s="22"/>
      <c r="B83" s="27" t="str">
        <f aca="false">IF($A83="","",SUMIFS('Trade Log'!$K:$K,'Trade Log'!$A:$A,$A83))</f>
        <v/>
      </c>
      <c r="C83" s="23"/>
      <c r="D83" s="27" t="str">
        <f aca="false">IF($A83="","",$B83+N($C83))</f>
        <v/>
      </c>
      <c r="E83" s="31" t="str">
        <f aca="false">IF($A83="","",Setup!$C$24)</f>
        <v/>
      </c>
      <c r="F83" s="32" t="str">
        <f aca="false">IF(OR($A83="",$E83=0),"",IF($D83&gt;=0,0,-$D83/$E83))</f>
        <v/>
      </c>
      <c r="G83" s="31" t="str">
        <f aca="false">IF($A83="","",$E83+MIN(0,$D83))</f>
        <v/>
      </c>
      <c r="H83" s="28" t="str">
        <f aca="false">IF($A83="","",IF($F83="","OK",IF($F83&gt;=1,"BREACHED",IF($F83&gt;=0.7,"AT RISK","OK"))))</f>
        <v/>
      </c>
    </row>
    <row r="84" customFormat="false" ht="15" hidden="false" customHeight="false" outlineLevel="0" collapsed="false">
      <c r="A84" s="22"/>
      <c r="B84" s="27" t="str">
        <f aca="false">IF($A84="","",SUMIFS('Trade Log'!$K:$K,'Trade Log'!$A:$A,$A84))</f>
        <v/>
      </c>
      <c r="C84" s="23"/>
      <c r="D84" s="27" t="str">
        <f aca="false">IF($A84="","",$B84+N($C84))</f>
        <v/>
      </c>
      <c r="E84" s="31" t="str">
        <f aca="false">IF($A84="","",Setup!$C$24)</f>
        <v/>
      </c>
      <c r="F84" s="32" t="str">
        <f aca="false">IF(OR($A84="",$E84=0),"",IF($D84&gt;=0,0,-$D84/$E84))</f>
        <v/>
      </c>
      <c r="G84" s="31" t="str">
        <f aca="false">IF($A84="","",$E84+MIN(0,$D84))</f>
        <v/>
      </c>
      <c r="H84" s="28" t="str">
        <f aca="false">IF($A84="","",IF($F84="","OK",IF($F84&gt;=1,"BREACHED",IF($F84&gt;=0.7,"AT RISK","OK"))))</f>
        <v/>
      </c>
    </row>
    <row r="85" customFormat="false" ht="15" hidden="false" customHeight="false" outlineLevel="0" collapsed="false">
      <c r="A85" s="22"/>
      <c r="B85" s="27" t="str">
        <f aca="false">IF($A85="","",SUMIFS('Trade Log'!$K:$K,'Trade Log'!$A:$A,$A85))</f>
        <v/>
      </c>
      <c r="C85" s="23"/>
      <c r="D85" s="27" t="str">
        <f aca="false">IF($A85="","",$B85+N($C85))</f>
        <v/>
      </c>
      <c r="E85" s="31" t="str">
        <f aca="false">IF($A85="","",Setup!$C$24)</f>
        <v/>
      </c>
      <c r="F85" s="32" t="str">
        <f aca="false">IF(OR($A85="",$E85=0),"",IF($D85&gt;=0,0,-$D85/$E85))</f>
        <v/>
      </c>
      <c r="G85" s="31" t="str">
        <f aca="false">IF($A85="","",$E85+MIN(0,$D85))</f>
        <v/>
      </c>
      <c r="H85" s="28" t="str">
        <f aca="false">IF($A85="","",IF($F85="","OK",IF($F85&gt;=1,"BREACHED",IF($F85&gt;=0.7,"AT RISK","OK"))))</f>
        <v/>
      </c>
    </row>
    <row r="86" customFormat="false" ht="15" hidden="false" customHeight="false" outlineLevel="0" collapsed="false">
      <c r="A86" s="22"/>
      <c r="B86" s="27" t="str">
        <f aca="false">IF($A86="","",SUMIFS('Trade Log'!$K:$K,'Trade Log'!$A:$A,$A86))</f>
        <v/>
      </c>
      <c r="C86" s="23"/>
      <c r="D86" s="27" t="str">
        <f aca="false">IF($A86="","",$B86+N($C86))</f>
        <v/>
      </c>
      <c r="E86" s="31" t="str">
        <f aca="false">IF($A86="","",Setup!$C$24)</f>
        <v/>
      </c>
      <c r="F86" s="32" t="str">
        <f aca="false">IF(OR($A86="",$E86=0),"",IF($D86&gt;=0,0,-$D86/$E86))</f>
        <v/>
      </c>
      <c r="G86" s="31" t="str">
        <f aca="false">IF($A86="","",$E86+MIN(0,$D86))</f>
        <v/>
      </c>
      <c r="H86" s="28" t="str">
        <f aca="false">IF($A86="","",IF($F86="","OK",IF($F86&gt;=1,"BREACHED",IF($F86&gt;=0.7,"AT RISK","OK"))))</f>
        <v/>
      </c>
    </row>
    <row r="87" customFormat="false" ht="15" hidden="false" customHeight="false" outlineLevel="0" collapsed="false">
      <c r="A87" s="22"/>
      <c r="B87" s="27" t="str">
        <f aca="false">IF($A87="","",SUMIFS('Trade Log'!$K:$K,'Trade Log'!$A:$A,$A87))</f>
        <v/>
      </c>
      <c r="C87" s="23"/>
      <c r="D87" s="27" t="str">
        <f aca="false">IF($A87="","",$B87+N($C87))</f>
        <v/>
      </c>
      <c r="E87" s="31" t="str">
        <f aca="false">IF($A87="","",Setup!$C$24)</f>
        <v/>
      </c>
      <c r="F87" s="32" t="str">
        <f aca="false">IF(OR($A87="",$E87=0),"",IF($D87&gt;=0,0,-$D87/$E87))</f>
        <v/>
      </c>
      <c r="G87" s="31" t="str">
        <f aca="false">IF($A87="","",$E87+MIN(0,$D87))</f>
        <v/>
      </c>
      <c r="H87" s="28" t="str">
        <f aca="false">IF($A87="","",IF($F87="","OK",IF($F87&gt;=1,"BREACHED",IF($F87&gt;=0.7,"AT RISK","OK"))))</f>
        <v/>
      </c>
    </row>
    <row r="88" customFormat="false" ht="15" hidden="false" customHeight="false" outlineLevel="0" collapsed="false">
      <c r="A88" s="22"/>
      <c r="B88" s="27" t="str">
        <f aca="false">IF($A88="","",SUMIFS('Trade Log'!$K:$K,'Trade Log'!$A:$A,$A88))</f>
        <v/>
      </c>
      <c r="C88" s="23"/>
      <c r="D88" s="27" t="str">
        <f aca="false">IF($A88="","",$B88+N($C88))</f>
        <v/>
      </c>
      <c r="E88" s="31" t="str">
        <f aca="false">IF($A88="","",Setup!$C$24)</f>
        <v/>
      </c>
      <c r="F88" s="32" t="str">
        <f aca="false">IF(OR($A88="",$E88=0),"",IF($D88&gt;=0,0,-$D88/$E88))</f>
        <v/>
      </c>
      <c r="G88" s="31" t="str">
        <f aca="false">IF($A88="","",$E88+MIN(0,$D88))</f>
        <v/>
      </c>
      <c r="H88" s="28" t="str">
        <f aca="false">IF($A88="","",IF($F88="","OK",IF($F88&gt;=1,"BREACHED",IF($F88&gt;=0.7,"AT RISK","OK"))))</f>
        <v/>
      </c>
    </row>
    <row r="89" customFormat="false" ht="15" hidden="false" customHeight="false" outlineLevel="0" collapsed="false">
      <c r="A89" s="22"/>
      <c r="B89" s="27" t="str">
        <f aca="false">IF($A89="","",SUMIFS('Trade Log'!$K:$K,'Trade Log'!$A:$A,$A89))</f>
        <v/>
      </c>
      <c r="C89" s="23"/>
      <c r="D89" s="27" t="str">
        <f aca="false">IF($A89="","",$B89+N($C89))</f>
        <v/>
      </c>
      <c r="E89" s="31" t="str">
        <f aca="false">IF($A89="","",Setup!$C$24)</f>
        <v/>
      </c>
      <c r="F89" s="32" t="str">
        <f aca="false">IF(OR($A89="",$E89=0),"",IF($D89&gt;=0,0,-$D89/$E89))</f>
        <v/>
      </c>
      <c r="G89" s="31" t="str">
        <f aca="false">IF($A89="","",$E89+MIN(0,$D89))</f>
        <v/>
      </c>
      <c r="H89" s="28" t="str">
        <f aca="false">IF($A89="","",IF($F89="","OK",IF($F89&gt;=1,"BREACHED",IF($F89&gt;=0.7,"AT RISK","OK"))))</f>
        <v/>
      </c>
    </row>
    <row r="90" customFormat="false" ht="15" hidden="false" customHeight="false" outlineLevel="0" collapsed="false">
      <c r="A90" s="22"/>
      <c r="B90" s="27" t="str">
        <f aca="false">IF($A90="","",SUMIFS('Trade Log'!$K:$K,'Trade Log'!$A:$A,$A90))</f>
        <v/>
      </c>
      <c r="C90" s="23"/>
      <c r="D90" s="27" t="str">
        <f aca="false">IF($A90="","",$B90+N($C90))</f>
        <v/>
      </c>
      <c r="E90" s="31" t="str">
        <f aca="false">IF($A90="","",Setup!$C$24)</f>
        <v/>
      </c>
      <c r="F90" s="32" t="str">
        <f aca="false">IF(OR($A90="",$E90=0),"",IF($D90&gt;=0,0,-$D90/$E90))</f>
        <v/>
      </c>
      <c r="G90" s="31" t="str">
        <f aca="false">IF($A90="","",$E90+MIN(0,$D90))</f>
        <v/>
      </c>
      <c r="H90" s="28" t="str">
        <f aca="false">IF($A90="","",IF($F90="","OK",IF($F90&gt;=1,"BREACHED",IF($F90&gt;=0.7,"AT RISK","OK"))))</f>
        <v/>
      </c>
    </row>
    <row r="91" customFormat="false" ht="15" hidden="false" customHeight="false" outlineLevel="0" collapsed="false">
      <c r="A91" s="22"/>
      <c r="B91" s="27" t="str">
        <f aca="false">IF($A91="","",SUMIFS('Trade Log'!$K:$K,'Trade Log'!$A:$A,$A91))</f>
        <v/>
      </c>
      <c r="C91" s="23"/>
      <c r="D91" s="27" t="str">
        <f aca="false">IF($A91="","",$B91+N($C91))</f>
        <v/>
      </c>
      <c r="E91" s="31" t="str">
        <f aca="false">IF($A91="","",Setup!$C$24)</f>
        <v/>
      </c>
      <c r="F91" s="32" t="str">
        <f aca="false">IF(OR($A91="",$E91=0),"",IF($D91&gt;=0,0,-$D91/$E91))</f>
        <v/>
      </c>
      <c r="G91" s="31" t="str">
        <f aca="false">IF($A91="","",$E91+MIN(0,$D91))</f>
        <v/>
      </c>
      <c r="H91" s="28" t="str">
        <f aca="false">IF($A91="","",IF($F91="","OK",IF($F91&gt;=1,"BREACHED",IF($F91&gt;=0.7,"AT RISK","OK"))))</f>
        <v/>
      </c>
    </row>
    <row r="92" customFormat="false" ht="15" hidden="false" customHeight="false" outlineLevel="0" collapsed="false">
      <c r="A92" s="22"/>
      <c r="B92" s="27" t="str">
        <f aca="false">IF($A92="","",SUMIFS('Trade Log'!$K:$K,'Trade Log'!$A:$A,$A92))</f>
        <v/>
      </c>
      <c r="C92" s="23"/>
      <c r="D92" s="27" t="str">
        <f aca="false">IF($A92="","",$B92+N($C92))</f>
        <v/>
      </c>
      <c r="E92" s="31" t="str">
        <f aca="false">IF($A92="","",Setup!$C$24)</f>
        <v/>
      </c>
      <c r="F92" s="32" t="str">
        <f aca="false">IF(OR($A92="",$E92=0),"",IF($D92&gt;=0,0,-$D92/$E92))</f>
        <v/>
      </c>
      <c r="G92" s="31" t="str">
        <f aca="false">IF($A92="","",$E92+MIN(0,$D92))</f>
        <v/>
      </c>
      <c r="H92" s="28" t="str">
        <f aca="false">IF($A92="","",IF($F92="","OK",IF($F92&gt;=1,"BREACHED",IF($F92&gt;=0.7,"AT RISK","OK"))))</f>
        <v/>
      </c>
    </row>
    <row r="93" customFormat="false" ht="15" hidden="false" customHeight="false" outlineLevel="0" collapsed="false">
      <c r="A93" s="22"/>
      <c r="B93" s="27" t="str">
        <f aca="false">IF($A93="","",SUMIFS('Trade Log'!$K:$K,'Trade Log'!$A:$A,$A93))</f>
        <v/>
      </c>
      <c r="C93" s="23"/>
      <c r="D93" s="27" t="str">
        <f aca="false">IF($A93="","",$B93+N($C93))</f>
        <v/>
      </c>
      <c r="E93" s="31" t="str">
        <f aca="false">IF($A93="","",Setup!$C$24)</f>
        <v/>
      </c>
      <c r="F93" s="32" t="str">
        <f aca="false">IF(OR($A93="",$E93=0),"",IF($D93&gt;=0,0,-$D93/$E93))</f>
        <v/>
      </c>
      <c r="G93" s="31" t="str">
        <f aca="false">IF($A93="","",$E93+MIN(0,$D93))</f>
        <v/>
      </c>
      <c r="H93" s="28" t="str">
        <f aca="false">IF($A93="","",IF($F93="","OK",IF($F93&gt;=1,"BREACHED",IF($F93&gt;=0.7,"AT RISK","OK"))))</f>
        <v/>
      </c>
    </row>
    <row r="94" customFormat="false" ht="15" hidden="false" customHeight="false" outlineLevel="0" collapsed="false">
      <c r="A94" s="22"/>
      <c r="B94" s="27" t="str">
        <f aca="false">IF($A94="","",SUMIFS('Trade Log'!$K:$K,'Trade Log'!$A:$A,$A94))</f>
        <v/>
      </c>
      <c r="C94" s="23"/>
      <c r="D94" s="27" t="str">
        <f aca="false">IF($A94="","",$B94+N($C94))</f>
        <v/>
      </c>
      <c r="E94" s="31" t="str">
        <f aca="false">IF($A94="","",Setup!$C$24)</f>
        <v/>
      </c>
      <c r="F94" s="32" t="str">
        <f aca="false">IF(OR($A94="",$E94=0),"",IF($D94&gt;=0,0,-$D94/$E94))</f>
        <v/>
      </c>
      <c r="G94" s="31" t="str">
        <f aca="false">IF($A94="","",$E94+MIN(0,$D94))</f>
        <v/>
      </c>
      <c r="H94" s="28" t="str">
        <f aca="false">IF($A94="","",IF($F94="","OK",IF($F94&gt;=1,"BREACHED",IF($F94&gt;=0.7,"AT RISK","OK"))))</f>
        <v/>
      </c>
    </row>
    <row r="95" customFormat="false" ht="15" hidden="false" customHeight="false" outlineLevel="0" collapsed="false">
      <c r="A95" s="22"/>
      <c r="B95" s="27" t="str">
        <f aca="false">IF($A95="","",SUMIFS('Trade Log'!$K:$K,'Trade Log'!$A:$A,$A95))</f>
        <v/>
      </c>
      <c r="C95" s="23"/>
      <c r="D95" s="27" t="str">
        <f aca="false">IF($A95="","",$B95+N($C95))</f>
        <v/>
      </c>
      <c r="E95" s="31" t="str">
        <f aca="false">IF($A95="","",Setup!$C$24)</f>
        <v/>
      </c>
      <c r="F95" s="32" t="str">
        <f aca="false">IF(OR($A95="",$E95=0),"",IF($D95&gt;=0,0,-$D95/$E95))</f>
        <v/>
      </c>
      <c r="G95" s="31" t="str">
        <f aca="false">IF($A95="","",$E95+MIN(0,$D95))</f>
        <v/>
      </c>
      <c r="H95" s="28" t="str">
        <f aca="false">IF($A95="","",IF($F95="","OK",IF($F95&gt;=1,"BREACHED",IF($F95&gt;=0.7,"AT RISK","OK"))))</f>
        <v/>
      </c>
    </row>
    <row r="96" customFormat="false" ht="15" hidden="false" customHeight="false" outlineLevel="0" collapsed="false">
      <c r="A96" s="22"/>
      <c r="B96" s="27" t="str">
        <f aca="false">IF($A96="","",SUMIFS('Trade Log'!$K:$K,'Trade Log'!$A:$A,$A96))</f>
        <v/>
      </c>
      <c r="C96" s="23"/>
      <c r="D96" s="27" t="str">
        <f aca="false">IF($A96="","",$B96+N($C96))</f>
        <v/>
      </c>
      <c r="E96" s="31" t="str">
        <f aca="false">IF($A96="","",Setup!$C$24)</f>
        <v/>
      </c>
      <c r="F96" s="32" t="str">
        <f aca="false">IF(OR($A96="",$E96=0),"",IF($D96&gt;=0,0,-$D96/$E96))</f>
        <v/>
      </c>
      <c r="G96" s="31" t="str">
        <f aca="false">IF($A96="","",$E96+MIN(0,$D96))</f>
        <v/>
      </c>
      <c r="H96" s="28" t="str">
        <f aca="false">IF($A96="","",IF($F96="","OK",IF($F96&gt;=1,"BREACHED",IF($F96&gt;=0.7,"AT RISK","OK"))))</f>
        <v/>
      </c>
    </row>
    <row r="97" customFormat="false" ht="15" hidden="false" customHeight="false" outlineLevel="0" collapsed="false">
      <c r="A97" s="22"/>
      <c r="B97" s="27" t="str">
        <f aca="false">IF($A97="","",SUMIFS('Trade Log'!$K:$K,'Trade Log'!$A:$A,$A97))</f>
        <v/>
      </c>
      <c r="C97" s="23"/>
      <c r="D97" s="27" t="str">
        <f aca="false">IF($A97="","",$B97+N($C97))</f>
        <v/>
      </c>
      <c r="E97" s="31" t="str">
        <f aca="false">IF($A97="","",Setup!$C$24)</f>
        <v/>
      </c>
      <c r="F97" s="32" t="str">
        <f aca="false">IF(OR($A97="",$E97=0),"",IF($D97&gt;=0,0,-$D97/$E97))</f>
        <v/>
      </c>
      <c r="G97" s="31" t="str">
        <f aca="false">IF($A97="","",$E97+MIN(0,$D97))</f>
        <v/>
      </c>
      <c r="H97" s="28" t="str">
        <f aca="false">IF($A97="","",IF($F97="","OK",IF($F97&gt;=1,"BREACHED",IF($F97&gt;=0.7,"AT RISK","OK"))))</f>
        <v/>
      </c>
    </row>
    <row r="98" customFormat="false" ht="15" hidden="false" customHeight="false" outlineLevel="0" collapsed="false">
      <c r="A98" s="22"/>
      <c r="B98" s="27" t="str">
        <f aca="false">IF($A98="","",SUMIFS('Trade Log'!$K:$K,'Trade Log'!$A:$A,$A98))</f>
        <v/>
      </c>
      <c r="C98" s="23"/>
      <c r="D98" s="27" t="str">
        <f aca="false">IF($A98="","",$B98+N($C98))</f>
        <v/>
      </c>
      <c r="E98" s="31" t="str">
        <f aca="false">IF($A98="","",Setup!$C$24)</f>
        <v/>
      </c>
      <c r="F98" s="32" t="str">
        <f aca="false">IF(OR($A98="",$E98=0),"",IF($D98&gt;=0,0,-$D98/$E98))</f>
        <v/>
      </c>
      <c r="G98" s="31" t="str">
        <f aca="false">IF($A98="","",$E98+MIN(0,$D98))</f>
        <v/>
      </c>
      <c r="H98" s="28" t="str">
        <f aca="false">IF($A98="","",IF($F98="","OK",IF($F98&gt;=1,"BREACHED",IF($F98&gt;=0.7,"AT RISK","OK"))))</f>
        <v/>
      </c>
    </row>
    <row r="99" customFormat="false" ht="15" hidden="false" customHeight="false" outlineLevel="0" collapsed="false">
      <c r="A99" s="22"/>
      <c r="B99" s="27" t="str">
        <f aca="false">IF($A99="","",SUMIFS('Trade Log'!$K:$K,'Trade Log'!$A:$A,$A99))</f>
        <v/>
      </c>
      <c r="C99" s="23"/>
      <c r="D99" s="27" t="str">
        <f aca="false">IF($A99="","",$B99+N($C99))</f>
        <v/>
      </c>
      <c r="E99" s="31" t="str">
        <f aca="false">IF($A99="","",Setup!$C$24)</f>
        <v/>
      </c>
      <c r="F99" s="32" t="str">
        <f aca="false">IF(OR($A99="",$E99=0),"",IF($D99&gt;=0,0,-$D99/$E99))</f>
        <v/>
      </c>
      <c r="G99" s="31" t="str">
        <f aca="false">IF($A99="","",$E99+MIN(0,$D99))</f>
        <v/>
      </c>
      <c r="H99" s="28" t="str">
        <f aca="false">IF($A99="","",IF($F99="","OK",IF($F99&gt;=1,"BREACHED",IF($F99&gt;=0.7,"AT RISK","OK"))))</f>
        <v/>
      </c>
    </row>
    <row r="100" customFormat="false" ht="15" hidden="false" customHeight="false" outlineLevel="0" collapsed="false">
      <c r="A100" s="22"/>
      <c r="B100" s="27" t="str">
        <f aca="false">IF($A100="","",SUMIFS('Trade Log'!$K:$K,'Trade Log'!$A:$A,$A100))</f>
        <v/>
      </c>
      <c r="C100" s="23"/>
      <c r="D100" s="27" t="str">
        <f aca="false">IF($A100="","",$B100+N($C100))</f>
        <v/>
      </c>
      <c r="E100" s="31" t="str">
        <f aca="false">IF($A100="","",Setup!$C$24)</f>
        <v/>
      </c>
      <c r="F100" s="32" t="str">
        <f aca="false">IF(OR($A100="",$E100=0),"",IF($D100&gt;=0,0,-$D100/$E100))</f>
        <v/>
      </c>
      <c r="G100" s="31" t="str">
        <f aca="false">IF($A100="","",$E100+MIN(0,$D100))</f>
        <v/>
      </c>
      <c r="H100" s="28" t="str">
        <f aca="false">IF($A100="","",IF($F100="","OK",IF($F100&gt;=1,"BREACHED",IF($F100&gt;=0.7,"AT RISK","OK"))))</f>
        <v/>
      </c>
    </row>
    <row r="101" customFormat="false" ht="15" hidden="false" customHeight="false" outlineLevel="0" collapsed="false">
      <c r="A101" s="22"/>
      <c r="B101" s="27" t="str">
        <f aca="false">IF($A101="","",SUMIFS('Trade Log'!$K:$K,'Trade Log'!$A:$A,$A101))</f>
        <v/>
      </c>
      <c r="C101" s="23"/>
      <c r="D101" s="27" t="str">
        <f aca="false">IF($A101="","",$B101+N($C101))</f>
        <v/>
      </c>
      <c r="E101" s="31" t="str">
        <f aca="false">IF($A101="","",Setup!$C$24)</f>
        <v/>
      </c>
      <c r="F101" s="32" t="str">
        <f aca="false">IF(OR($A101="",$E101=0),"",IF($D101&gt;=0,0,-$D101/$E101))</f>
        <v/>
      </c>
      <c r="G101" s="31" t="str">
        <f aca="false">IF($A101="","",$E101+MIN(0,$D101))</f>
        <v/>
      </c>
      <c r="H101" s="28" t="str">
        <f aca="false">IF($A101="","",IF($F101="","OK",IF($F101&gt;=1,"BREACHED",IF($F101&gt;=0.7,"AT RISK","OK"))))</f>
        <v/>
      </c>
    </row>
    <row r="102" customFormat="false" ht="15" hidden="false" customHeight="false" outlineLevel="0" collapsed="false">
      <c r="A102" s="22"/>
      <c r="B102" s="27" t="str">
        <f aca="false">IF($A102="","",SUMIFS('Trade Log'!$K:$K,'Trade Log'!$A:$A,$A102))</f>
        <v/>
      </c>
      <c r="C102" s="23"/>
      <c r="D102" s="27" t="str">
        <f aca="false">IF($A102="","",$B102+N($C102))</f>
        <v/>
      </c>
      <c r="E102" s="31" t="str">
        <f aca="false">IF($A102="","",Setup!$C$24)</f>
        <v/>
      </c>
      <c r="F102" s="32" t="str">
        <f aca="false">IF(OR($A102="",$E102=0),"",IF($D102&gt;=0,0,-$D102/$E102))</f>
        <v/>
      </c>
      <c r="G102" s="31" t="str">
        <f aca="false">IF($A102="","",$E102+MIN(0,$D102))</f>
        <v/>
      </c>
      <c r="H102" s="28" t="str">
        <f aca="false">IF($A102="","",IF($F102="","OK",IF($F102&gt;=1,"BREACHED",IF($F102&gt;=0.7,"AT RISK","OK"))))</f>
        <v/>
      </c>
    </row>
    <row r="103" customFormat="false" ht="15" hidden="false" customHeight="false" outlineLevel="0" collapsed="false">
      <c r="A103" s="22"/>
      <c r="B103" s="27" t="str">
        <f aca="false">IF($A103="","",SUMIFS('Trade Log'!$K:$K,'Trade Log'!$A:$A,$A103))</f>
        <v/>
      </c>
      <c r="C103" s="23"/>
      <c r="D103" s="27" t="str">
        <f aca="false">IF($A103="","",$B103+N($C103))</f>
        <v/>
      </c>
      <c r="E103" s="31" t="str">
        <f aca="false">IF($A103="","",Setup!$C$24)</f>
        <v/>
      </c>
      <c r="F103" s="32" t="str">
        <f aca="false">IF(OR($A103="",$E103=0),"",IF($D103&gt;=0,0,-$D103/$E103))</f>
        <v/>
      </c>
      <c r="G103" s="31" t="str">
        <f aca="false">IF($A103="","",$E103+MIN(0,$D103))</f>
        <v/>
      </c>
      <c r="H103" s="28" t="str">
        <f aca="false">IF($A103="","",IF($F103="","OK",IF($F103&gt;=1,"BREACHED",IF($F103&gt;=0.7,"AT RISK","OK"))))</f>
        <v/>
      </c>
    </row>
    <row r="104" customFormat="false" ht="15" hidden="false" customHeight="false" outlineLevel="0" collapsed="false">
      <c r="A104" s="22"/>
      <c r="B104" s="27" t="str">
        <f aca="false">IF($A104="","",SUMIFS('Trade Log'!$K:$K,'Trade Log'!$A:$A,$A104))</f>
        <v/>
      </c>
      <c r="C104" s="23"/>
      <c r="D104" s="27" t="str">
        <f aca="false">IF($A104="","",$B104+N($C104))</f>
        <v/>
      </c>
      <c r="E104" s="31" t="str">
        <f aca="false">IF($A104="","",Setup!$C$24)</f>
        <v/>
      </c>
      <c r="F104" s="32" t="str">
        <f aca="false">IF(OR($A104="",$E104=0),"",IF($D104&gt;=0,0,-$D104/$E104))</f>
        <v/>
      </c>
      <c r="G104" s="31" t="str">
        <f aca="false">IF($A104="","",$E104+MIN(0,$D104))</f>
        <v/>
      </c>
      <c r="H104" s="28" t="str">
        <f aca="false">IF($A104="","",IF($F104="","OK",IF($F104&gt;=1,"BREACHED",IF($F104&gt;=0.7,"AT RISK","OK"))))</f>
        <v/>
      </c>
    </row>
    <row r="105" customFormat="false" ht="15" hidden="false" customHeight="false" outlineLevel="0" collapsed="false">
      <c r="A105" s="22"/>
      <c r="B105" s="27" t="str">
        <f aca="false">IF($A105="","",SUMIFS('Trade Log'!$K:$K,'Trade Log'!$A:$A,$A105))</f>
        <v/>
      </c>
      <c r="C105" s="23"/>
      <c r="D105" s="27" t="str">
        <f aca="false">IF($A105="","",$B105+N($C105))</f>
        <v/>
      </c>
      <c r="E105" s="31" t="str">
        <f aca="false">IF($A105="","",Setup!$C$24)</f>
        <v/>
      </c>
      <c r="F105" s="32" t="str">
        <f aca="false">IF(OR($A105="",$E105=0),"",IF($D105&gt;=0,0,-$D105/$E105))</f>
        <v/>
      </c>
      <c r="G105" s="31" t="str">
        <f aca="false">IF($A105="","",$E105+MIN(0,$D105))</f>
        <v/>
      </c>
      <c r="H105" s="28" t="str">
        <f aca="false">IF($A105="","",IF($F105="","OK",IF($F105&gt;=1,"BREACHED",IF($F105&gt;=0.7,"AT RISK","OK"))))</f>
        <v/>
      </c>
    </row>
    <row r="106" customFormat="false" ht="15" hidden="false" customHeight="false" outlineLevel="0" collapsed="false">
      <c r="A106" s="22"/>
      <c r="B106" s="27" t="str">
        <f aca="false">IF($A106="","",SUMIFS('Trade Log'!$K:$K,'Trade Log'!$A:$A,$A106))</f>
        <v/>
      </c>
      <c r="C106" s="23"/>
      <c r="D106" s="27" t="str">
        <f aca="false">IF($A106="","",$B106+N($C106))</f>
        <v/>
      </c>
      <c r="E106" s="31" t="str">
        <f aca="false">IF($A106="","",Setup!$C$24)</f>
        <v/>
      </c>
      <c r="F106" s="32" t="str">
        <f aca="false">IF(OR($A106="",$E106=0),"",IF($D106&gt;=0,0,-$D106/$E106))</f>
        <v/>
      </c>
      <c r="G106" s="31" t="str">
        <f aca="false">IF($A106="","",$E106+MIN(0,$D106))</f>
        <v/>
      </c>
      <c r="H106" s="28" t="str">
        <f aca="false">IF($A106="","",IF($F106="","OK",IF($F106&gt;=1,"BREACHED",IF($F106&gt;=0.7,"AT RISK","OK"))))</f>
        <v/>
      </c>
    </row>
    <row r="107" customFormat="false" ht="15" hidden="false" customHeight="false" outlineLevel="0" collapsed="false">
      <c r="A107" s="22"/>
      <c r="B107" s="27" t="str">
        <f aca="false">IF($A107="","",SUMIFS('Trade Log'!$K:$K,'Trade Log'!$A:$A,$A107))</f>
        <v/>
      </c>
      <c r="C107" s="23"/>
      <c r="D107" s="27" t="str">
        <f aca="false">IF($A107="","",$B107+N($C107))</f>
        <v/>
      </c>
      <c r="E107" s="31" t="str">
        <f aca="false">IF($A107="","",Setup!$C$24)</f>
        <v/>
      </c>
      <c r="F107" s="32" t="str">
        <f aca="false">IF(OR($A107="",$E107=0),"",IF($D107&gt;=0,0,-$D107/$E107))</f>
        <v/>
      </c>
      <c r="G107" s="31" t="str">
        <f aca="false">IF($A107="","",$E107+MIN(0,$D107))</f>
        <v/>
      </c>
      <c r="H107" s="28" t="str">
        <f aca="false">IF($A107="","",IF($F107="","OK",IF($F107&gt;=1,"BREACHED",IF($F107&gt;=0.7,"AT RISK","OK"))))</f>
        <v/>
      </c>
    </row>
    <row r="108" customFormat="false" ht="15" hidden="false" customHeight="false" outlineLevel="0" collapsed="false">
      <c r="A108" s="22"/>
      <c r="B108" s="27" t="str">
        <f aca="false">IF($A108="","",SUMIFS('Trade Log'!$K:$K,'Trade Log'!$A:$A,$A108))</f>
        <v/>
      </c>
      <c r="C108" s="23"/>
      <c r="D108" s="27" t="str">
        <f aca="false">IF($A108="","",$B108+N($C108))</f>
        <v/>
      </c>
      <c r="E108" s="31" t="str">
        <f aca="false">IF($A108="","",Setup!$C$24)</f>
        <v/>
      </c>
      <c r="F108" s="32" t="str">
        <f aca="false">IF(OR($A108="",$E108=0),"",IF($D108&gt;=0,0,-$D108/$E108))</f>
        <v/>
      </c>
      <c r="G108" s="31" t="str">
        <f aca="false">IF($A108="","",$E108+MIN(0,$D108))</f>
        <v/>
      </c>
      <c r="H108" s="28" t="str">
        <f aca="false">IF($A108="","",IF($F108="","OK",IF($F108&gt;=1,"BREACHED",IF($F108&gt;=0.7,"AT RISK","OK"))))</f>
        <v/>
      </c>
    </row>
    <row r="109" customFormat="false" ht="15" hidden="false" customHeight="false" outlineLevel="0" collapsed="false">
      <c r="A109" s="22"/>
      <c r="B109" s="27" t="str">
        <f aca="false">IF($A109="","",SUMIFS('Trade Log'!$K:$K,'Trade Log'!$A:$A,$A109))</f>
        <v/>
      </c>
      <c r="C109" s="23"/>
      <c r="D109" s="27" t="str">
        <f aca="false">IF($A109="","",$B109+N($C109))</f>
        <v/>
      </c>
      <c r="E109" s="31" t="str">
        <f aca="false">IF($A109="","",Setup!$C$24)</f>
        <v/>
      </c>
      <c r="F109" s="32" t="str">
        <f aca="false">IF(OR($A109="",$E109=0),"",IF($D109&gt;=0,0,-$D109/$E109))</f>
        <v/>
      </c>
      <c r="G109" s="31" t="str">
        <f aca="false">IF($A109="","",$E109+MIN(0,$D109))</f>
        <v/>
      </c>
      <c r="H109" s="28" t="str">
        <f aca="false">IF($A109="","",IF($F109="","OK",IF($F109&gt;=1,"BREACHED",IF($F109&gt;=0.7,"AT RISK","OK"))))</f>
        <v/>
      </c>
    </row>
    <row r="110" customFormat="false" ht="15" hidden="false" customHeight="false" outlineLevel="0" collapsed="false">
      <c r="A110" s="22"/>
      <c r="B110" s="27" t="str">
        <f aca="false">IF($A110="","",SUMIFS('Trade Log'!$K:$K,'Trade Log'!$A:$A,$A110))</f>
        <v/>
      </c>
      <c r="C110" s="23"/>
      <c r="D110" s="27" t="str">
        <f aca="false">IF($A110="","",$B110+N($C110))</f>
        <v/>
      </c>
      <c r="E110" s="31" t="str">
        <f aca="false">IF($A110="","",Setup!$C$24)</f>
        <v/>
      </c>
      <c r="F110" s="32" t="str">
        <f aca="false">IF(OR($A110="",$E110=0),"",IF($D110&gt;=0,0,-$D110/$E110))</f>
        <v/>
      </c>
      <c r="G110" s="31" t="str">
        <f aca="false">IF($A110="","",$E110+MIN(0,$D110))</f>
        <v/>
      </c>
      <c r="H110" s="28" t="str">
        <f aca="false">IF($A110="","",IF($F110="","OK",IF($F110&gt;=1,"BREACHED",IF($F110&gt;=0.7,"AT RISK","OK"))))</f>
        <v/>
      </c>
    </row>
    <row r="111" customFormat="false" ht="15" hidden="false" customHeight="false" outlineLevel="0" collapsed="false">
      <c r="A111" s="22"/>
      <c r="B111" s="27" t="str">
        <f aca="false">IF($A111="","",SUMIFS('Trade Log'!$K:$K,'Trade Log'!$A:$A,$A111))</f>
        <v/>
      </c>
      <c r="C111" s="23"/>
      <c r="D111" s="27" t="str">
        <f aca="false">IF($A111="","",$B111+N($C111))</f>
        <v/>
      </c>
      <c r="E111" s="31" t="str">
        <f aca="false">IF($A111="","",Setup!$C$24)</f>
        <v/>
      </c>
      <c r="F111" s="32" t="str">
        <f aca="false">IF(OR($A111="",$E111=0),"",IF($D111&gt;=0,0,-$D111/$E111))</f>
        <v/>
      </c>
      <c r="G111" s="31" t="str">
        <f aca="false">IF($A111="","",$E111+MIN(0,$D111))</f>
        <v/>
      </c>
      <c r="H111" s="28" t="str">
        <f aca="false">IF($A111="","",IF($F111="","OK",IF($F111&gt;=1,"BREACHED",IF($F111&gt;=0.7,"AT RISK","OK"))))</f>
        <v/>
      </c>
    </row>
    <row r="112" customFormat="false" ht="15" hidden="false" customHeight="false" outlineLevel="0" collapsed="false">
      <c r="A112" s="22"/>
      <c r="B112" s="27" t="str">
        <f aca="false">IF($A112="","",SUMIFS('Trade Log'!$K:$K,'Trade Log'!$A:$A,$A112))</f>
        <v/>
      </c>
      <c r="C112" s="23"/>
      <c r="D112" s="27" t="str">
        <f aca="false">IF($A112="","",$B112+N($C112))</f>
        <v/>
      </c>
      <c r="E112" s="31" t="str">
        <f aca="false">IF($A112="","",Setup!$C$24)</f>
        <v/>
      </c>
      <c r="F112" s="32" t="str">
        <f aca="false">IF(OR($A112="",$E112=0),"",IF($D112&gt;=0,0,-$D112/$E112))</f>
        <v/>
      </c>
      <c r="G112" s="31" t="str">
        <f aca="false">IF($A112="","",$E112+MIN(0,$D112))</f>
        <v/>
      </c>
      <c r="H112" s="28" t="str">
        <f aca="false">IF($A112="","",IF($F112="","OK",IF($F112&gt;=1,"BREACHED",IF($F112&gt;=0.7,"AT RISK","OK"))))</f>
        <v/>
      </c>
    </row>
    <row r="113" customFormat="false" ht="15" hidden="false" customHeight="false" outlineLevel="0" collapsed="false">
      <c r="A113" s="22"/>
      <c r="B113" s="27" t="str">
        <f aca="false">IF($A113="","",SUMIFS('Trade Log'!$K:$K,'Trade Log'!$A:$A,$A113))</f>
        <v/>
      </c>
      <c r="C113" s="23"/>
      <c r="D113" s="27" t="str">
        <f aca="false">IF($A113="","",$B113+N($C113))</f>
        <v/>
      </c>
      <c r="E113" s="31" t="str">
        <f aca="false">IF($A113="","",Setup!$C$24)</f>
        <v/>
      </c>
      <c r="F113" s="32" t="str">
        <f aca="false">IF(OR($A113="",$E113=0),"",IF($D113&gt;=0,0,-$D113/$E113))</f>
        <v/>
      </c>
      <c r="G113" s="31" t="str">
        <f aca="false">IF($A113="","",$E113+MIN(0,$D113))</f>
        <v/>
      </c>
      <c r="H113" s="28" t="str">
        <f aca="false">IF($A113="","",IF($F113="","OK",IF($F113&gt;=1,"BREACHED",IF($F113&gt;=0.7,"AT RISK","OK"))))</f>
        <v/>
      </c>
    </row>
    <row r="114" customFormat="false" ht="15" hidden="false" customHeight="false" outlineLevel="0" collapsed="false">
      <c r="A114" s="22"/>
      <c r="B114" s="27" t="str">
        <f aca="false">IF($A114="","",SUMIFS('Trade Log'!$K:$K,'Trade Log'!$A:$A,$A114))</f>
        <v/>
      </c>
      <c r="C114" s="23"/>
      <c r="D114" s="27" t="str">
        <f aca="false">IF($A114="","",$B114+N($C114))</f>
        <v/>
      </c>
      <c r="E114" s="31" t="str">
        <f aca="false">IF($A114="","",Setup!$C$24)</f>
        <v/>
      </c>
      <c r="F114" s="32" t="str">
        <f aca="false">IF(OR($A114="",$E114=0),"",IF($D114&gt;=0,0,-$D114/$E114))</f>
        <v/>
      </c>
      <c r="G114" s="31" t="str">
        <f aca="false">IF($A114="","",$E114+MIN(0,$D114))</f>
        <v/>
      </c>
      <c r="H114" s="28" t="str">
        <f aca="false">IF($A114="","",IF($F114="","OK",IF($F114&gt;=1,"BREACHED",IF($F114&gt;=0.7,"AT RISK","OK"))))</f>
        <v/>
      </c>
    </row>
    <row r="115" customFormat="false" ht="15" hidden="false" customHeight="false" outlineLevel="0" collapsed="false">
      <c r="A115" s="22"/>
      <c r="B115" s="27" t="str">
        <f aca="false">IF($A115="","",SUMIFS('Trade Log'!$K:$K,'Trade Log'!$A:$A,$A115))</f>
        <v/>
      </c>
      <c r="C115" s="23"/>
      <c r="D115" s="27" t="str">
        <f aca="false">IF($A115="","",$B115+N($C115))</f>
        <v/>
      </c>
      <c r="E115" s="31" t="str">
        <f aca="false">IF($A115="","",Setup!$C$24)</f>
        <v/>
      </c>
      <c r="F115" s="32" t="str">
        <f aca="false">IF(OR($A115="",$E115=0),"",IF($D115&gt;=0,0,-$D115/$E115))</f>
        <v/>
      </c>
      <c r="G115" s="31" t="str">
        <f aca="false">IF($A115="","",$E115+MIN(0,$D115))</f>
        <v/>
      </c>
      <c r="H115" s="28" t="str">
        <f aca="false">IF($A115="","",IF($F115="","OK",IF($F115&gt;=1,"BREACHED",IF($F115&gt;=0.7,"AT RISK","OK"))))</f>
        <v/>
      </c>
    </row>
    <row r="116" customFormat="false" ht="15" hidden="false" customHeight="false" outlineLevel="0" collapsed="false">
      <c r="A116" s="22"/>
      <c r="B116" s="27" t="str">
        <f aca="false">IF($A116="","",SUMIFS('Trade Log'!$K:$K,'Trade Log'!$A:$A,$A116))</f>
        <v/>
      </c>
      <c r="C116" s="23"/>
      <c r="D116" s="27" t="str">
        <f aca="false">IF($A116="","",$B116+N($C116))</f>
        <v/>
      </c>
      <c r="E116" s="31" t="str">
        <f aca="false">IF($A116="","",Setup!$C$24)</f>
        <v/>
      </c>
      <c r="F116" s="32" t="str">
        <f aca="false">IF(OR($A116="",$E116=0),"",IF($D116&gt;=0,0,-$D116/$E116))</f>
        <v/>
      </c>
      <c r="G116" s="31" t="str">
        <f aca="false">IF($A116="","",$E116+MIN(0,$D116))</f>
        <v/>
      </c>
      <c r="H116" s="28" t="str">
        <f aca="false">IF($A116="","",IF($F116="","OK",IF($F116&gt;=1,"BREACHED",IF($F116&gt;=0.7,"AT RISK","OK"))))</f>
        <v/>
      </c>
    </row>
    <row r="117" customFormat="false" ht="15" hidden="false" customHeight="false" outlineLevel="0" collapsed="false">
      <c r="A117" s="22"/>
      <c r="B117" s="27" t="str">
        <f aca="false">IF($A117="","",SUMIFS('Trade Log'!$K:$K,'Trade Log'!$A:$A,$A117))</f>
        <v/>
      </c>
      <c r="C117" s="23"/>
      <c r="D117" s="27" t="str">
        <f aca="false">IF($A117="","",$B117+N($C117))</f>
        <v/>
      </c>
      <c r="E117" s="31" t="str">
        <f aca="false">IF($A117="","",Setup!$C$24)</f>
        <v/>
      </c>
      <c r="F117" s="32" t="str">
        <f aca="false">IF(OR($A117="",$E117=0),"",IF($D117&gt;=0,0,-$D117/$E117))</f>
        <v/>
      </c>
      <c r="G117" s="31" t="str">
        <f aca="false">IF($A117="","",$E117+MIN(0,$D117))</f>
        <v/>
      </c>
      <c r="H117" s="28" t="str">
        <f aca="false">IF($A117="","",IF($F117="","OK",IF($F117&gt;=1,"BREACHED",IF($F117&gt;=0.7,"AT RISK","OK"))))</f>
        <v/>
      </c>
    </row>
    <row r="118" customFormat="false" ht="15" hidden="false" customHeight="false" outlineLevel="0" collapsed="false">
      <c r="A118" s="22"/>
      <c r="B118" s="27" t="str">
        <f aca="false">IF($A118="","",SUMIFS('Trade Log'!$K:$K,'Trade Log'!$A:$A,$A118))</f>
        <v/>
      </c>
      <c r="C118" s="23"/>
      <c r="D118" s="27" t="str">
        <f aca="false">IF($A118="","",$B118+N($C118))</f>
        <v/>
      </c>
      <c r="E118" s="31" t="str">
        <f aca="false">IF($A118="","",Setup!$C$24)</f>
        <v/>
      </c>
      <c r="F118" s="32" t="str">
        <f aca="false">IF(OR($A118="",$E118=0),"",IF($D118&gt;=0,0,-$D118/$E118))</f>
        <v/>
      </c>
      <c r="G118" s="31" t="str">
        <f aca="false">IF($A118="","",$E118+MIN(0,$D118))</f>
        <v/>
      </c>
      <c r="H118" s="28" t="str">
        <f aca="false">IF($A118="","",IF($F118="","OK",IF($F118&gt;=1,"BREACHED",IF($F118&gt;=0.7,"AT RISK","OK"))))</f>
        <v/>
      </c>
    </row>
    <row r="119" customFormat="false" ht="15" hidden="false" customHeight="false" outlineLevel="0" collapsed="false">
      <c r="A119" s="22"/>
      <c r="B119" s="27" t="str">
        <f aca="false">IF($A119="","",SUMIFS('Trade Log'!$K:$K,'Trade Log'!$A:$A,$A119))</f>
        <v/>
      </c>
      <c r="C119" s="23"/>
      <c r="D119" s="27" t="str">
        <f aca="false">IF($A119="","",$B119+N($C119))</f>
        <v/>
      </c>
      <c r="E119" s="31" t="str">
        <f aca="false">IF($A119="","",Setup!$C$24)</f>
        <v/>
      </c>
      <c r="F119" s="32" t="str">
        <f aca="false">IF(OR($A119="",$E119=0),"",IF($D119&gt;=0,0,-$D119/$E119))</f>
        <v/>
      </c>
      <c r="G119" s="31" t="str">
        <f aca="false">IF($A119="","",$E119+MIN(0,$D119))</f>
        <v/>
      </c>
      <c r="H119" s="28" t="str">
        <f aca="false">IF($A119="","",IF($F119="","OK",IF($F119&gt;=1,"BREACHED",IF($F119&gt;=0.7,"AT RISK","OK"))))</f>
        <v/>
      </c>
    </row>
    <row r="120" customFormat="false" ht="15" hidden="false" customHeight="false" outlineLevel="0" collapsed="false">
      <c r="A120" s="22"/>
      <c r="B120" s="27" t="str">
        <f aca="false">IF($A120="","",SUMIFS('Trade Log'!$K:$K,'Trade Log'!$A:$A,$A120))</f>
        <v/>
      </c>
      <c r="C120" s="23"/>
      <c r="D120" s="27" t="str">
        <f aca="false">IF($A120="","",$B120+N($C120))</f>
        <v/>
      </c>
      <c r="E120" s="31" t="str">
        <f aca="false">IF($A120="","",Setup!$C$24)</f>
        <v/>
      </c>
      <c r="F120" s="32" t="str">
        <f aca="false">IF(OR($A120="",$E120=0),"",IF($D120&gt;=0,0,-$D120/$E120))</f>
        <v/>
      </c>
      <c r="G120" s="31" t="str">
        <f aca="false">IF($A120="","",$E120+MIN(0,$D120))</f>
        <v/>
      </c>
      <c r="H120" s="28" t="str">
        <f aca="false">IF($A120="","",IF($F120="","OK",IF($F120&gt;=1,"BREACHED",IF($F120&gt;=0.7,"AT RISK","OK"))))</f>
        <v/>
      </c>
    </row>
    <row r="121" customFormat="false" ht="15" hidden="false" customHeight="false" outlineLevel="0" collapsed="false">
      <c r="A121" s="22"/>
      <c r="B121" s="27" t="str">
        <f aca="false">IF($A121="","",SUMIFS('Trade Log'!$K:$K,'Trade Log'!$A:$A,$A121))</f>
        <v/>
      </c>
      <c r="C121" s="23"/>
      <c r="D121" s="27" t="str">
        <f aca="false">IF($A121="","",$B121+N($C121))</f>
        <v/>
      </c>
      <c r="E121" s="31" t="str">
        <f aca="false">IF($A121="","",Setup!$C$24)</f>
        <v/>
      </c>
      <c r="F121" s="32" t="str">
        <f aca="false">IF(OR($A121="",$E121=0),"",IF($D121&gt;=0,0,-$D121/$E121))</f>
        <v/>
      </c>
      <c r="G121" s="31" t="str">
        <f aca="false">IF($A121="","",$E121+MIN(0,$D121))</f>
        <v/>
      </c>
      <c r="H121" s="28" t="str">
        <f aca="false">IF($A121="","",IF($F121="","OK",IF($F121&gt;=1,"BREACHED",IF($F121&gt;=0.7,"AT RISK","OK"))))</f>
        <v/>
      </c>
    </row>
    <row r="122" customFormat="false" ht="15" hidden="false" customHeight="false" outlineLevel="0" collapsed="false">
      <c r="A122" s="22"/>
      <c r="B122" s="27" t="str">
        <f aca="false">IF($A122="","",SUMIFS('Trade Log'!$K:$K,'Trade Log'!$A:$A,$A122))</f>
        <v/>
      </c>
      <c r="C122" s="23"/>
      <c r="D122" s="27" t="str">
        <f aca="false">IF($A122="","",$B122+N($C122))</f>
        <v/>
      </c>
      <c r="E122" s="31" t="str">
        <f aca="false">IF($A122="","",Setup!$C$24)</f>
        <v/>
      </c>
      <c r="F122" s="32" t="str">
        <f aca="false">IF(OR($A122="",$E122=0),"",IF($D122&gt;=0,0,-$D122/$E122))</f>
        <v/>
      </c>
      <c r="G122" s="31" t="str">
        <f aca="false">IF($A122="","",$E122+MIN(0,$D122))</f>
        <v/>
      </c>
      <c r="H122" s="28" t="str">
        <f aca="false">IF($A122="","",IF($F122="","OK",IF($F122&gt;=1,"BREACHED",IF($F122&gt;=0.7,"AT RISK","OK"))))</f>
        <v/>
      </c>
    </row>
    <row r="123" customFormat="false" ht="15" hidden="false" customHeight="false" outlineLevel="0" collapsed="false">
      <c r="A123" s="22"/>
      <c r="B123" s="27" t="str">
        <f aca="false">IF($A123="","",SUMIFS('Trade Log'!$K:$K,'Trade Log'!$A:$A,$A123))</f>
        <v/>
      </c>
      <c r="C123" s="23"/>
      <c r="D123" s="27" t="str">
        <f aca="false">IF($A123="","",$B123+N($C123))</f>
        <v/>
      </c>
      <c r="E123" s="31" t="str">
        <f aca="false">IF($A123="","",Setup!$C$24)</f>
        <v/>
      </c>
      <c r="F123" s="32" t="str">
        <f aca="false">IF(OR($A123="",$E123=0),"",IF($D123&gt;=0,0,-$D123/$E123))</f>
        <v/>
      </c>
      <c r="G123" s="31" t="str">
        <f aca="false">IF($A123="","",$E123+MIN(0,$D123))</f>
        <v/>
      </c>
      <c r="H123" s="28" t="str">
        <f aca="false">IF($A123="","",IF($F123="","OK",IF($F123&gt;=1,"BREACHED",IF($F123&gt;=0.7,"AT RISK","OK"))))</f>
        <v/>
      </c>
    </row>
    <row r="124" customFormat="false" ht="15" hidden="false" customHeight="false" outlineLevel="0" collapsed="false">
      <c r="A124" s="22"/>
      <c r="B124" s="27" t="str">
        <f aca="false">IF($A124="","",SUMIFS('Trade Log'!$K:$K,'Trade Log'!$A:$A,$A124))</f>
        <v/>
      </c>
      <c r="C124" s="23"/>
      <c r="D124" s="27" t="str">
        <f aca="false">IF($A124="","",$B124+N($C124))</f>
        <v/>
      </c>
      <c r="E124" s="31" t="str">
        <f aca="false">IF($A124="","",Setup!$C$24)</f>
        <v/>
      </c>
      <c r="F124" s="32" t="str">
        <f aca="false">IF(OR($A124="",$E124=0),"",IF($D124&gt;=0,0,-$D124/$E124))</f>
        <v/>
      </c>
      <c r="G124" s="31" t="str">
        <f aca="false">IF($A124="","",$E124+MIN(0,$D124))</f>
        <v/>
      </c>
      <c r="H124" s="28" t="str">
        <f aca="false">IF($A124="","",IF($F124="","OK",IF($F124&gt;=1,"BREACHED",IF($F124&gt;=0.7,"AT RISK","OK"))))</f>
        <v/>
      </c>
    </row>
    <row r="125" customFormat="false" ht="15" hidden="false" customHeight="false" outlineLevel="0" collapsed="false">
      <c r="A125" s="22"/>
      <c r="B125" s="27" t="str">
        <f aca="false">IF($A125="","",SUMIFS('Trade Log'!$K:$K,'Trade Log'!$A:$A,$A125))</f>
        <v/>
      </c>
      <c r="C125" s="23"/>
      <c r="D125" s="27" t="str">
        <f aca="false">IF($A125="","",$B125+N($C125))</f>
        <v/>
      </c>
      <c r="E125" s="31" t="str">
        <f aca="false">IF($A125="","",Setup!$C$24)</f>
        <v/>
      </c>
      <c r="F125" s="32" t="str">
        <f aca="false">IF(OR($A125="",$E125=0),"",IF($D125&gt;=0,0,-$D125/$E125))</f>
        <v/>
      </c>
      <c r="G125" s="31" t="str">
        <f aca="false">IF($A125="","",$E125+MIN(0,$D125))</f>
        <v/>
      </c>
      <c r="H125" s="28" t="str">
        <f aca="false">IF($A125="","",IF($F125="","OK",IF($F125&gt;=1,"BREACHED",IF($F125&gt;=0.7,"AT RISK","OK"))))</f>
        <v/>
      </c>
    </row>
    <row r="126" customFormat="false" ht="15" hidden="false" customHeight="false" outlineLevel="0" collapsed="false">
      <c r="A126" s="22"/>
      <c r="B126" s="27" t="str">
        <f aca="false">IF($A126="","",SUMIFS('Trade Log'!$K:$K,'Trade Log'!$A:$A,$A126))</f>
        <v/>
      </c>
      <c r="C126" s="23"/>
      <c r="D126" s="27" t="str">
        <f aca="false">IF($A126="","",$B126+N($C126))</f>
        <v/>
      </c>
      <c r="E126" s="31" t="str">
        <f aca="false">IF($A126="","",Setup!$C$24)</f>
        <v/>
      </c>
      <c r="F126" s="32" t="str">
        <f aca="false">IF(OR($A126="",$E126=0),"",IF($D126&gt;=0,0,-$D126/$E126))</f>
        <v/>
      </c>
      <c r="G126" s="31" t="str">
        <f aca="false">IF($A126="","",$E126+MIN(0,$D126))</f>
        <v/>
      </c>
      <c r="H126" s="28" t="str">
        <f aca="false">IF($A126="","",IF($F126="","OK",IF($F126&gt;=1,"BREACHED",IF($F126&gt;=0.7,"AT RISK","OK"))))</f>
        <v/>
      </c>
    </row>
    <row r="127" customFormat="false" ht="15" hidden="false" customHeight="false" outlineLevel="0" collapsed="false">
      <c r="A127" s="22"/>
      <c r="B127" s="27" t="str">
        <f aca="false">IF($A127="","",SUMIFS('Trade Log'!$K:$K,'Trade Log'!$A:$A,$A127))</f>
        <v/>
      </c>
      <c r="C127" s="23"/>
      <c r="D127" s="27" t="str">
        <f aca="false">IF($A127="","",$B127+N($C127))</f>
        <v/>
      </c>
      <c r="E127" s="31" t="str">
        <f aca="false">IF($A127="","",Setup!$C$24)</f>
        <v/>
      </c>
      <c r="F127" s="32" t="str">
        <f aca="false">IF(OR($A127="",$E127=0),"",IF($D127&gt;=0,0,-$D127/$E127))</f>
        <v/>
      </c>
      <c r="G127" s="31" t="str">
        <f aca="false">IF($A127="","",$E127+MIN(0,$D127))</f>
        <v/>
      </c>
      <c r="H127" s="28" t="str">
        <f aca="false">IF($A127="","",IF($F127="","OK",IF($F127&gt;=1,"BREACHED",IF($F127&gt;=0.7,"AT RISK","OK"))))</f>
        <v/>
      </c>
    </row>
    <row r="128" customFormat="false" ht="15" hidden="false" customHeight="false" outlineLevel="0" collapsed="false">
      <c r="A128" s="22"/>
      <c r="B128" s="27" t="str">
        <f aca="false">IF($A128="","",SUMIFS('Trade Log'!$K:$K,'Trade Log'!$A:$A,$A128))</f>
        <v/>
      </c>
      <c r="C128" s="23"/>
      <c r="D128" s="27" t="str">
        <f aca="false">IF($A128="","",$B128+N($C128))</f>
        <v/>
      </c>
      <c r="E128" s="31" t="str">
        <f aca="false">IF($A128="","",Setup!$C$24)</f>
        <v/>
      </c>
      <c r="F128" s="32" t="str">
        <f aca="false">IF(OR($A128="",$E128=0),"",IF($D128&gt;=0,0,-$D128/$E128))</f>
        <v/>
      </c>
      <c r="G128" s="31" t="str">
        <f aca="false">IF($A128="","",$E128+MIN(0,$D128))</f>
        <v/>
      </c>
      <c r="H128" s="28" t="str">
        <f aca="false">IF($A128="","",IF($F128="","OK",IF($F128&gt;=1,"BREACHED",IF($F128&gt;=0.7,"AT RISK","OK"))))</f>
        <v/>
      </c>
    </row>
    <row r="129" customFormat="false" ht="15" hidden="false" customHeight="false" outlineLevel="0" collapsed="false">
      <c r="A129" s="22"/>
      <c r="B129" s="27" t="str">
        <f aca="false">IF($A129="","",SUMIFS('Trade Log'!$K:$K,'Trade Log'!$A:$A,$A129))</f>
        <v/>
      </c>
      <c r="C129" s="23"/>
      <c r="D129" s="27" t="str">
        <f aca="false">IF($A129="","",$B129+N($C129))</f>
        <v/>
      </c>
      <c r="E129" s="31" t="str">
        <f aca="false">IF($A129="","",Setup!$C$24)</f>
        <v/>
      </c>
      <c r="F129" s="32" t="str">
        <f aca="false">IF(OR($A129="",$E129=0),"",IF($D129&gt;=0,0,-$D129/$E129))</f>
        <v/>
      </c>
      <c r="G129" s="31" t="str">
        <f aca="false">IF($A129="","",$E129+MIN(0,$D129))</f>
        <v/>
      </c>
      <c r="H129" s="28" t="str">
        <f aca="false">IF($A129="","",IF($F129="","OK",IF($F129&gt;=1,"BREACHED",IF($F129&gt;=0.7,"AT RISK","OK"))))</f>
        <v/>
      </c>
    </row>
    <row r="130" customFormat="false" ht="15" hidden="false" customHeight="false" outlineLevel="0" collapsed="false">
      <c r="A130" s="22"/>
      <c r="B130" s="27" t="str">
        <f aca="false">IF($A130="","",SUMIFS('Trade Log'!$K:$K,'Trade Log'!$A:$A,$A130))</f>
        <v/>
      </c>
      <c r="C130" s="23"/>
      <c r="D130" s="27" t="str">
        <f aca="false">IF($A130="","",$B130+N($C130))</f>
        <v/>
      </c>
      <c r="E130" s="31" t="str">
        <f aca="false">IF($A130="","",Setup!$C$24)</f>
        <v/>
      </c>
      <c r="F130" s="32" t="str">
        <f aca="false">IF(OR($A130="",$E130=0),"",IF($D130&gt;=0,0,-$D130/$E130))</f>
        <v/>
      </c>
      <c r="G130" s="31" t="str">
        <f aca="false">IF($A130="","",$E130+MIN(0,$D130))</f>
        <v/>
      </c>
      <c r="H130" s="28" t="str">
        <f aca="false">IF($A130="","",IF($F130="","OK",IF($F130&gt;=1,"BREACHED",IF($F130&gt;=0.7,"AT RISK","OK"))))</f>
        <v/>
      </c>
    </row>
    <row r="131" customFormat="false" ht="15" hidden="false" customHeight="false" outlineLevel="0" collapsed="false">
      <c r="A131" s="22"/>
      <c r="B131" s="27" t="str">
        <f aca="false">IF($A131="","",SUMIFS('Trade Log'!$K:$K,'Trade Log'!$A:$A,$A131))</f>
        <v/>
      </c>
      <c r="C131" s="23"/>
      <c r="D131" s="27" t="str">
        <f aca="false">IF($A131="","",$B131+N($C131))</f>
        <v/>
      </c>
      <c r="E131" s="31" t="str">
        <f aca="false">IF($A131="","",Setup!$C$24)</f>
        <v/>
      </c>
      <c r="F131" s="32" t="str">
        <f aca="false">IF(OR($A131="",$E131=0),"",IF($D131&gt;=0,0,-$D131/$E131))</f>
        <v/>
      </c>
      <c r="G131" s="31" t="str">
        <f aca="false">IF($A131="","",$E131+MIN(0,$D131))</f>
        <v/>
      </c>
      <c r="H131" s="28" t="str">
        <f aca="false">IF($A131="","",IF($F131="","OK",IF($F131&gt;=1,"BREACHED",IF($F131&gt;=0.7,"AT RISK","OK"))))</f>
        <v/>
      </c>
    </row>
    <row r="132" customFormat="false" ht="15" hidden="false" customHeight="false" outlineLevel="0" collapsed="false">
      <c r="A132" s="22"/>
      <c r="B132" s="27" t="str">
        <f aca="false">IF($A132="","",SUMIFS('Trade Log'!$K:$K,'Trade Log'!$A:$A,$A132))</f>
        <v/>
      </c>
      <c r="C132" s="23"/>
      <c r="D132" s="27" t="str">
        <f aca="false">IF($A132="","",$B132+N($C132))</f>
        <v/>
      </c>
      <c r="E132" s="31" t="str">
        <f aca="false">IF($A132="","",Setup!$C$24)</f>
        <v/>
      </c>
      <c r="F132" s="32" t="str">
        <f aca="false">IF(OR($A132="",$E132=0),"",IF($D132&gt;=0,0,-$D132/$E132))</f>
        <v/>
      </c>
      <c r="G132" s="31" t="str">
        <f aca="false">IF($A132="","",$E132+MIN(0,$D132))</f>
        <v/>
      </c>
      <c r="H132" s="28" t="str">
        <f aca="false">IF($A132="","",IF($F132="","OK",IF($F132&gt;=1,"BREACHED",IF($F132&gt;=0.7,"AT RISK","OK"))))</f>
        <v/>
      </c>
    </row>
    <row r="133" customFormat="false" ht="15" hidden="false" customHeight="false" outlineLevel="0" collapsed="false">
      <c r="A133" s="22"/>
      <c r="B133" s="27" t="str">
        <f aca="false">IF($A133="","",SUMIFS('Trade Log'!$K:$K,'Trade Log'!$A:$A,$A133))</f>
        <v/>
      </c>
      <c r="C133" s="23"/>
      <c r="D133" s="27" t="str">
        <f aca="false">IF($A133="","",$B133+N($C133))</f>
        <v/>
      </c>
      <c r="E133" s="31" t="str">
        <f aca="false">IF($A133="","",Setup!$C$24)</f>
        <v/>
      </c>
      <c r="F133" s="32" t="str">
        <f aca="false">IF(OR($A133="",$E133=0),"",IF($D133&gt;=0,0,-$D133/$E133))</f>
        <v/>
      </c>
      <c r="G133" s="31" t="str">
        <f aca="false">IF($A133="","",$E133+MIN(0,$D133))</f>
        <v/>
      </c>
      <c r="H133" s="28" t="str">
        <f aca="false">IF($A133="","",IF($F133="","OK",IF($F133&gt;=1,"BREACHED",IF($F133&gt;=0.7,"AT RISK","OK"))))</f>
        <v/>
      </c>
    </row>
    <row r="134" customFormat="false" ht="15" hidden="false" customHeight="false" outlineLevel="0" collapsed="false">
      <c r="A134" s="22"/>
      <c r="B134" s="27" t="str">
        <f aca="false">IF($A134="","",SUMIFS('Trade Log'!$K:$K,'Trade Log'!$A:$A,$A134))</f>
        <v/>
      </c>
      <c r="C134" s="23"/>
      <c r="D134" s="27" t="str">
        <f aca="false">IF($A134="","",$B134+N($C134))</f>
        <v/>
      </c>
      <c r="E134" s="31" t="str">
        <f aca="false">IF($A134="","",Setup!$C$24)</f>
        <v/>
      </c>
      <c r="F134" s="32" t="str">
        <f aca="false">IF(OR($A134="",$E134=0),"",IF($D134&gt;=0,0,-$D134/$E134))</f>
        <v/>
      </c>
      <c r="G134" s="31" t="str">
        <f aca="false">IF($A134="","",$E134+MIN(0,$D134))</f>
        <v/>
      </c>
      <c r="H134" s="28" t="str">
        <f aca="false">IF($A134="","",IF($F134="","OK",IF($F134&gt;=1,"BREACHED",IF($F134&gt;=0.7,"AT RISK","OK"))))</f>
        <v/>
      </c>
    </row>
    <row r="135" customFormat="false" ht="15" hidden="false" customHeight="false" outlineLevel="0" collapsed="false">
      <c r="A135" s="22"/>
      <c r="B135" s="27" t="str">
        <f aca="false">IF($A135="","",SUMIFS('Trade Log'!$K:$K,'Trade Log'!$A:$A,$A135))</f>
        <v/>
      </c>
      <c r="C135" s="23"/>
      <c r="D135" s="27" t="str">
        <f aca="false">IF($A135="","",$B135+N($C135))</f>
        <v/>
      </c>
      <c r="E135" s="31" t="str">
        <f aca="false">IF($A135="","",Setup!$C$24)</f>
        <v/>
      </c>
      <c r="F135" s="32" t="str">
        <f aca="false">IF(OR($A135="",$E135=0),"",IF($D135&gt;=0,0,-$D135/$E135))</f>
        <v/>
      </c>
      <c r="G135" s="31" t="str">
        <f aca="false">IF($A135="","",$E135+MIN(0,$D135))</f>
        <v/>
      </c>
      <c r="H135" s="28" t="str">
        <f aca="false">IF($A135="","",IF($F135="","OK",IF($F135&gt;=1,"BREACHED",IF($F135&gt;=0.7,"AT RISK","OK"))))</f>
        <v/>
      </c>
    </row>
    <row r="136" customFormat="false" ht="15" hidden="false" customHeight="false" outlineLevel="0" collapsed="false">
      <c r="A136" s="22"/>
      <c r="B136" s="27" t="str">
        <f aca="false">IF($A136="","",SUMIFS('Trade Log'!$K:$K,'Trade Log'!$A:$A,$A136))</f>
        <v/>
      </c>
      <c r="C136" s="23"/>
      <c r="D136" s="27" t="str">
        <f aca="false">IF($A136="","",$B136+N($C136))</f>
        <v/>
      </c>
      <c r="E136" s="31" t="str">
        <f aca="false">IF($A136="","",Setup!$C$24)</f>
        <v/>
      </c>
      <c r="F136" s="32" t="str">
        <f aca="false">IF(OR($A136="",$E136=0),"",IF($D136&gt;=0,0,-$D136/$E136))</f>
        <v/>
      </c>
      <c r="G136" s="31" t="str">
        <f aca="false">IF($A136="","",$E136+MIN(0,$D136))</f>
        <v/>
      </c>
      <c r="H136" s="28" t="str">
        <f aca="false">IF($A136="","",IF($F136="","OK",IF($F136&gt;=1,"BREACHED",IF($F136&gt;=0.7,"AT RISK","OK"))))</f>
        <v/>
      </c>
    </row>
    <row r="137" customFormat="false" ht="15" hidden="false" customHeight="false" outlineLevel="0" collapsed="false">
      <c r="A137" s="22"/>
      <c r="B137" s="27" t="str">
        <f aca="false">IF($A137="","",SUMIFS('Trade Log'!$K:$K,'Trade Log'!$A:$A,$A137))</f>
        <v/>
      </c>
      <c r="C137" s="23"/>
      <c r="D137" s="27" t="str">
        <f aca="false">IF($A137="","",$B137+N($C137))</f>
        <v/>
      </c>
      <c r="E137" s="31" t="str">
        <f aca="false">IF($A137="","",Setup!$C$24)</f>
        <v/>
      </c>
      <c r="F137" s="32" t="str">
        <f aca="false">IF(OR($A137="",$E137=0),"",IF($D137&gt;=0,0,-$D137/$E137))</f>
        <v/>
      </c>
      <c r="G137" s="31" t="str">
        <f aca="false">IF($A137="","",$E137+MIN(0,$D137))</f>
        <v/>
      </c>
      <c r="H137" s="28" t="str">
        <f aca="false">IF($A137="","",IF($F137="","OK",IF($F137&gt;=1,"BREACHED",IF($F137&gt;=0.7,"AT RISK","OK"))))</f>
        <v/>
      </c>
    </row>
    <row r="138" customFormat="false" ht="15" hidden="false" customHeight="false" outlineLevel="0" collapsed="false">
      <c r="A138" s="22"/>
      <c r="B138" s="27" t="str">
        <f aca="false">IF($A138="","",SUMIFS('Trade Log'!$K:$K,'Trade Log'!$A:$A,$A138))</f>
        <v/>
      </c>
      <c r="C138" s="23"/>
      <c r="D138" s="27" t="str">
        <f aca="false">IF($A138="","",$B138+N($C138))</f>
        <v/>
      </c>
      <c r="E138" s="31" t="str">
        <f aca="false">IF($A138="","",Setup!$C$24)</f>
        <v/>
      </c>
      <c r="F138" s="32" t="str">
        <f aca="false">IF(OR($A138="",$E138=0),"",IF($D138&gt;=0,0,-$D138/$E138))</f>
        <v/>
      </c>
      <c r="G138" s="31" t="str">
        <f aca="false">IF($A138="","",$E138+MIN(0,$D138))</f>
        <v/>
      </c>
      <c r="H138" s="28" t="str">
        <f aca="false">IF($A138="","",IF($F138="","OK",IF($F138&gt;=1,"BREACHED",IF($F138&gt;=0.7,"AT RISK","OK"))))</f>
        <v/>
      </c>
    </row>
    <row r="139" customFormat="false" ht="15" hidden="false" customHeight="false" outlineLevel="0" collapsed="false">
      <c r="A139" s="22"/>
      <c r="B139" s="27" t="str">
        <f aca="false">IF($A139="","",SUMIFS('Trade Log'!$K:$K,'Trade Log'!$A:$A,$A139))</f>
        <v/>
      </c>
      <c r="C139" s="23"/>
      <c r="D139" s="27" t="str">
        <f aca="false">IF($A139="","",$B139+N($C139))</f>
        <v/>
      </c>
      <c r="E139" s="31" t="str">
        <f aca="false">IF($A139="","",Setup!$C$24)</f>
        <v/>
      </c>
      <c r="F139" s="32" t="str">
        <f aca="false">IF(OR($A139="",$E139=0),"",IF($D139&gt;=0,0,-$D139/$E139))</f>
        <v/>
      </c>
      <c r="G139" s="31" t="str">
        <f aca="false">IF($A139="","",$E139+MIN(0,$D139))</f>
        <v/>
      </c>
      <c r="H139" s="28" t="str">
        <f aca="false">IF($A139="","",IF($F139="","OK",IF($F139&gt;=1,"BREACHED",IF($F139&gt;=0.7,"AT RISK","OK"))))</f>
        <v/>
      </c>
    </row>
    <row r="140" customFormat="false" ht="15" hidden="false" customHeight="false" outlineLevel="0" collapsed="false">
      <c r="A140" s="22"/>
      <c r="B140" s="27" t="str">
        <f aca="false">IF($A140="","",SUMIFS('Trade Log'!$K:$K,'Trade Log'!$A:$A,$A140))</f>
        <v/>
      </c>
      <c r="C140" s="23"/>
      <c r="D140" s="27" t="str">
        <f aca="false">IF($A140="","",$B140+N($C140))</f>
        <v/>
      </c>
      <c r="E140" s="31" t="str">
        <f aca="false">IF($A140="","",Setup!$C$24)</f>
        <v/>
      </c>
      <c r="F140" s="32" t="str">
        <f aca="false">IF(OR($A140="",$E140=0),"",IF($D140&gt;=0,0,-$D140/$E140))</f>
        <v/>
      </c>
      <c r="G140" s="31" t="str">
        <f aca="false">IF($A140="","",$E140+MIN(0,$D140))</f>
        <v/>
      </c>
      <c r="H140" s="28" t="str">
        <f aca="false">IF($A140="","",IF($F140="","OK",IF($F140&gt;=1,"BREACHED",IF($F140&gt;=0.7,"AT RISK","OK"))))</f>
        <v/>
      </c>
    </row>
    <row r="141" customFormat="false" ht="15" hidden="false" customHeight="false" outlineLevel="0" collapsed="false">
      <c r="A141" s="22"/>
      <c r="B141" s="27" t="str">
        <f aca="false">IF($A141="","",SUMIFS('Trade Log'!$K:$K,'Trade Log'!$A:$A,$A141))</f>
        <v/>
      </c>
      <c r="C141" s="23"/>
      <c r="D141" s="27" t="str">
        <f aca="false">IF($A141="","",$B141+N($C141))</f>
        <v/>
      </c>
      <c r="E141" s="31" t="str">
        <f aca="false">IF($A141="","",Setup!$C$24)</f>
        <v/>
      </c>
      <c r="F141" s="32" t="str">
        <f aca="false">IF(OR($A141="",$E141=0),"",IF($D141&gt;=0,0,-$D141/$E141))</f>
        <v/>
      </c>
      <c r="G141" s="31" t="str">
        <f aca="false">IF($A141="","",$E141+MIN(0,$D141))</f>
        <v/>
      </c>
      <c r="H141" s="28" t="str">
        <f aca="false">IF($A141="","",IF($F141="","OK",IF($F141&gt;=1,"BREACHED",IF($F141&gt;=0.7,"AT RISK","OK"))))</f>
        <v/>
      </c>
    </row>
    <row r="142" customFormat="false" ht="15" hidden="false" customHeight="false" outlineLevel="0" collapsed="false">
      <c r="A142" s="22"/>
      <c r="B142" s="27" t="str">
        <f aca="false">IF($A142="","",SUMIFS('Trade Log'!$K:$K,'Trade Log'!$A:$A,$A142))</f>
        <v/>
      </c>
      <c r="C142" s="23"/>
      <c r="D142" s="27" t="str">
        <f aca="false">IF($A142="","",$B142+N($C142))</f>
        <v/>
      </c>
      <c r="E142" s="31" t="str">
        <f aca="false">IF($A142="","",Setup!$C$24)</f>
        <v/>
      </c>
      <c r="F142" s="32" t="str">
        <f aca="false">IF(OR($A142="",$E142=0),"",IF($D142&gt;=0,0,-$D142/$E142))</f>
        <v/>
      </c>
      <c r="G142" s="31" t="str">
        <f aca="false">IF($A142="","",$E142+MIN(0,$D142))</f>
        <v/>
      </c>
      <c r="H142" s="28" t="str">
        <f aca="false">IF($A142="","",IF($F142="","OK",IF($F142&gt;=1,"BREACHED",IF($F142&gt;=0.7,"AT RISK","OK"))))</f>
        <v/>
      </c>
    </row>
    <row r="143" customFormat="false" ht="15" hidden="false" customHeight="false" outlineLevel="0" collapsed="false">
      <c r="A143" s="22"/>
      <c r="B143" s="27" t="str">
        <f aca="false">IF($A143="","",SUMIFS('Trade Log'!$K:$K,'Trade Log'!$A:$A,$A143))</f>
        <v/>
      </c>
      <c r="C143" s="23"/>
      <c r="D143" s="27" t="str">
        <f aca="false">IF($A143="","",$B143+N($C143))</f>
        <v/>
      </c>
      <c r="E143" s="31" t="str">
        <f aca="false">IF($A143="","",Setup!$C$24)</f>
        <v/>
      </c>
      <c r="F143" s="32" t="str">
        <f aca="false">IF(OR($A143="",$E143=0),"",IF($D143&gt;=0,0,-$D143/$E143))</f>
        <v/>
      </c>
      <c r="G143" s="31" t="str">
        <f aca="false">IF($A143="","",$E143+MIN(0,$D143))</f>
        <v/>
      </c>
      <c r="H143" s="28" t="str">
        <f aca="false">IF($A143="","",IF($F143="","OK",IF($F143&gt;=1,"BREACHED",IF($F143&gt;=0.7,"AT RISK","OK"))))</f>
        <v/>
      </c>
    </row>
    <row r="144" customFormat="false" ht="15" hidden="false" customHeight="false" outlineLevel="0" collapsed="false">
      <c r="A144" s="22"/>
      <c r="B144" s="27" t="str">
        <f aca="false">IF($A144="","",SUMIFS('Trade Log'!$K:$K,'Trade Log'!$A:$A,$A144))</f>
        <v/>
      </c>
      <c r="C144" s="23"/>
      <c r="D144" s="27" t="str">
        <f aca="false">IF($A144="","",$B144+N($C144))</f>
        <v/>
      </c>
      <c r="E144" s="31" t="str">
        <f aca="false">IF($A144="","",Setup!$C$24)</f>
        <v/>
      </c>
      <c r="F144" s="32" t="str">
        <f aca="false">IF(OR($A144="",$E144=0),"",IF($D144&gt;=0,0,-$D144/$E144))</f>
        <v/>
      </c>
      <c r="G144" s="31" t="str">
        <f aca="false">IF($A144="","",$E144+MIN(0,$D144))</f>
        <v/>
      </c>
      <c r="H144" s="28" t="str">
        <f aca="false">IF($A144="","",IF($F144="","OK",IF($F144&gt;=1,"BREACHED",IF($F144&gt;=0.7,"AT RISK","OK"))))</f>
        <v/>
      </c>
    </row>
    <row r="145" customFormat="false" ht="15" hidden="false" customHeight="false" outlineLevel="0" collapsed="false">
      <c r="A145" s="22"/>
      <c r="B145" s="27" t="str">
        <f aca="false">IF($A145="","",SUMIFS('Trade Log'!$K:$K,'Trade Log'!$A:$A,$A145))</f>
        <v/>
      </c>
      <c r="C145" s="23"/>
      <c r="D145" s="27" t="str">
        <f aca="false">IF($A145="","",$B145+N($C145))</f>
        <v/>
      </c>
      <c r="E145" s="31" t="str">
        <f aca="false">IF($A145="","",Setup!$C$24)</f>
        <v/>
      </c>
      <c r="F145" s="32" t="str">
        <f aca="false">IF(OR($A145="",$E145=0),"",IF($D145&gt;=0,0,-$D145/$E145))</f>
        <v/>
      </c>
      <c r="G145" s="31" t="str">
        <f aca="false">IF($A145="","",$E145+MIN(0,$D145))</f>
        <v/>
      </c>
      <c r="H145" s="28" t="str">
        <f aca="false">IF($A145="","",IF($F145="","OK",IF($F145&gt;=1,"BREACHED",IF($F145&gt;=0.7,"AT RISK","OK"))))</f>
        <v/>
      </c>
    </row>
    <row r="146" customFormat="false" ht="15" hidden="false" customHeight="false" outlineLevel="0" collapsed="false">
      <c r="A146" s="22"/>
      <c r="B146" s="27" t="str">
        <f aca="false">IF($A146="","",SUMIFS('Trade Log'!$K:$K,'Trade Log'!$A:$A,$A146))</f>
        <v/>
      </c>
      <c r="C146" s="23"/>
      <c r="D146" s="27" t="str">
        <f aca="false">IF($A146="","",$B146+N($C146))</f>
        <v/>
      </c>
      <c r="E146" s="31" t="str">
        <f aca="false">IF($A146="","",Setup!$C$24)</f>
        <v/>
      </c>
      <c r="F146" s="32" t="str">
        <f aca="false">IF(OR($A146="",$E146=0),"",IF($D146&gt;=0,0,-$D146/$E146))</f>
        <v/>
      </c>
      <c r="G146" s="31" t="str">
        <f aca="false">IF($A146="","",$E146+MIN(0,$D146))</f>
        <v/>
      </c>
      <c r="H146" s="28" t="str">
        <f aca="false">IF($A146="","",IF($F146="","OK",IF($F146&gt;=1,"BREACHED",IF($F146&gt;=0.7,"AT RISK","OK"))))</f>
        <v/>
      </c>
    </row>
    <row r="147" customFormat="false" ht="15" hidden="false" customHeight="false" outlineLevel="0" collapsed="false">
      <c r="A147" s="22"/>
      <c r="B147" s="27" t="str">
        <f aca="false">IF($A147="","",SUMIFS('Trade Log'!$K:$K,'Trade Log'!$A:$A,$A147))</f>
        <v/>
      </c>
      <c r="C147" s="23"/>
      <c r="D147" s="27" t="str">
        <f aca="false">IF($A147="","",$B147+N($C147))</f>
        <v/>
      </c>
      <c r="E147" s="31" t="str">
        <f aca="false">IF($A147="","",Setup!$C$24)</f>
        <v/>
      </c>
      <c r="F147" s="32" t="str">
        <f aca="false">IF(OR($A147="",$E147=0),"",IF($D147&gt;=0,0,-$D147/$E147))</f>
        <v/>
      </c>
      <c r="G147" s="31" t="str">
        <f aca="false">IF($A147="","",$E147+MIN(0,$D147))</f>
        <v/>
      </c>
      <c r="H147" s="28" t="str">
        <f aca="false">IF($A147="","",IF($F147="","OK",IF($F147&gt;=1,"BREACHED",IF($F147&gt;=0.7,"AT RISK","OK"))))</f>
        <v/>
      </c>
    </row>
    <row r="148" customFormat="false" ht="15" hidden="false" customHeight="false" outlineLevel="0" collapsed="false">
      <c r="A148" s="22"/>
      <c r="B148" s="27" t="str">
        <f aca="false">IF($A148="","",SUMIFS('Trade Log'!$K:$K,'Trade Log'!$A:$A,$A148))</f>
        <v/>
      </c>
      <c r="C148" s="23"/>
      <c r="D148" s="27" t="str">
        <f aca="false">IF($A148="","",$B148+N($C148))</f>
        <v/>
      </c>
      <c r="E148" s="31" t="str">
        <f aca="false">IF($A148="","",Setup!$C$24)</f>
        <v/>
      </c>
      <c r="F148" s="32" t="str">
        <f aca="false">IF(OR($A148="",$E148=0),"",IF($D148&gt;=0,0,-$D148/$E148))</f>
        <v/>
      </c>
      <c r="G148" s="31" t="str">
        <f aca="false">IF($A148="","",$E148+MIN(0,$D148))</f>
        <v/>
      </c>
      <c r="H148" s="28" t="str">
        <f aca="false">IF($A148="","",IF($F148="","OK",IF($F148&gt;=1,"BREACHED",IF($F148&gt;=0.7,"AT RISK","OK"))))</f>
        <v/>
      </c>
    </row>
    <row r="149" customFormat="false" ht="15" hidden="false" customHeight="false" outlineLevel="0" collapsed="false">
      <c r="A149" s="22"/>
      <c r="B149" s="27" t="str">
        <f aca="false">IF($A149="","",SUMIFS('Trade Log'!$K:$K,'Trade Log'!$A:$A,$A149))</f>
        <v/>
      </c>
      <c r="C149" s="23"/>
      <c r="D149" s="27" t="str">
        <f aca="false">IF($A149="","",$B149+N($C149))</f>
        <v/>
      </c>
      <c r="E149" s="31" t="str">
        <f aca="false">IF($A149="","",Setup!$C$24)</f>
        <v/>
      </c>
      <c r="F149" s="32" t="str">
        <f aca="false">IF(OR($A149="",$E149=0),"",IF($D149&gt;=0,0,-$D149/$E149))</f>
        <v/>
      </c>
      <c r="G149" s="31" t="str">
        <f aca="false">IF($A149="","",$E149+MIN(0,$D149))</f>
        <v/>
      </c>
      <c r="H149" s="28" t="str">
        <f aca="false">IF($A149="","",IF($F149="","OK",IF($F149&gt;=1,"BREACHED",IF($F149&gt;=0.7,"AT RISK","OK"))))</f>
        <v/>
      </c>
    </row>
    <row r="150" customFormat="false" ht="15" hidden="false" customHeight="false" outlineLevel="0" collapsed="false">
      <c r="A150" s="22"/>
      <c r="B150" s="27" t="str">
        <f aca="false">IF($A150="","",SUMIFS('Trade Log'!$K:$K,'Trade Log'!$A:$A,$A150))</f>
        <v/>
      </c>
      <c r="C150" s="23"/>
      <c r="D150" s="27" t="str">
        <f aca="false">IF($A150="","",$B150+N($C150))</f>
        <v/>
      </c>
      <c r="E150" s="31" t="str">
        <f aca="false">IF($A150="","",Setup!$C$24)</f>
        <v/>
      </c>
      <c r="F150" s="32" t="str">
        <f aca="false">IF(OR($A150="",$E150=0),"",IF($D150&gt;=0,0,-$D150/$E150))</f>
        <v/>
      </c>
      <c r="G150" s="31" t="str">
        <f aca="false">IF($A150="","",$E150+MIN(0,$D150))</f>
        <v/>
      </c>
      <c r="H150" s="28" t="str">
        <f aca="false">IF($A150="","",IF($F150="","OK",IF($F150&gt;=1,"BREACHED",IF($F150&gt;=0.7,"AT RISK","OK"))))</f>
        <v/>
      </c>
    </row>
    <row r="151" customFormat="false" ht="15" hidden="false" customHeight="false" outlineLevel="0" collapsed="false">
      <c r="A151" s="22"/>
      <c r="B151" s="27" t="str">
        <f aca="false">IF($A151="","",SUMIFS('Trade Log'!$K:$K,'Trade Log'!$A:$A,$A151))</f>
        <v/>
      </c>
      <c r="C151" s="23"/>
      <c r="D151" s="27" t="str">
        <f aca="false">IF($A151="","",$B151+N($C151))</f>
        <v/>
      </c>
      <c r="E151" s="31" t="str">
        <f aca="false">IF($A151="","",Setup!$C$24)</f>
        <v/>
      </c>
      <c r="F151" s="32" t="str">
        <f aca="false">IF(OR($A151="",$E151=0),"",IF($D151&gt;=0,0,-$D151/$E151))</f>
        <v/>
      </c>
      <c r="G151" s="31" t="str">
        <f aca="false">IF($A151="","",$E151+MIN(0,$D151))</f>
        <v/>
      </c>
      <c r="H151" s="28" t="str">
        <f aca="false">IF($A151="","",IF($F151="","OK",IF($F151&gt;=1,"BREACHED",IF($F151&gt;=0.7,"AT RISK","OK"))))</f>
        <v/>
      </c>
    </row>
    <row r="152" customFormat="false" ht="15" hidden="false" customHeight="false" outlineLevel="0" collapsed="false">
      <c r="A152" s="22"/>
      <c r="B152" s="27" t="str">
        <f aca="false">IF($A152="","",SUMIFS('Trade Log'!$K:$K,'Trade Log'!$A:$A,$A152))</f>
        <v/>
      </c>
      <c r="C152" s="23"/>
      <c r="D152" s="27" t="str">
        <f aca="false">IF($A152="","",$B152+N($C152))</f>
        <v/>
      </c>
      <c r="E152" s="31" t="str">
        <f aca="false">IF($A152="","",Setup!$C$24)</f>
        <v/>
      </c>
      <c r="F152" s="32" t="str">
        <f aca="false">IF(OR($A152="",$E152=0),"",IF($D152&gt;=0,0,-$D152/$E152))</f>
        <v/>
      </c>
      <c r="G152" s="31" t="str">
        <f aca="false">IF($A152="","",$E152+MIN(0,$D152))</f>
        <v/>
      </c>
      <c r="H152" s="28" t="str">
        <f aca="false">IF($A152="","",IF($F152="","OK",IF($F152&gt;=1,"BREACHED",IF($F152&gt;=0.7,"AT RISK","OK"))))</f>
        <v/>
      </c>
    </row>
    <row r="153" customFormat="false" ht="15" hidden="false" customHeight="false" outlineLevel="0" collapsed="false">
      <c r="A153" s="22"/>
      <c r="B153" s="27" t="str">
        <f aca="false">IF($A153="","",SUMIFS('Trade Log'!$K:$K,'Trade Log'!$A:$A,$A153))</f>
        <v/>
      </c>
      <c r="C153" s="23"/>
      <c r="D153" s="27" t="str">
        <f aca="false">IF($A153="","",$B153+N($C153))</f>
        <v/>
      </c>
      <c r="E153" s="31" t="str">
        <f aca="false">IF($A153="","",Setup!$C$24)</f>
        <v/>
      </c>
      <c r="F153" s="32" t="str">
        <f aca="false">IF(OR($A153="",$E153=0),"",IF($D153&gt;=0,0,-$D153/$E153))</f>
        <v/>
      </c>
      <c r="G153" s="31" t="str">
        <f aca="false">IF($A153="","",$E153+MIN(0,$D153))</f>
        <v/>
      </c>
      <c r="H153" s="28" t="str">
        <f aca="false">IF($A153="","",IF($F153="","OK",IF($F153&gt;=1,"BREACHED",IF($F153&gt;=0.7,"AT RISK","OK"))))</f>
        <v/>
      </c>
    </row>
    <row r="154" customFormat="false" ht="15" hidden="false" customHeight="false" outlineLevel="0" collapsed="false">
      <c r="A154" s="22"/>
      <c r="B154" s="27" t="str">
        <f aca="false">IF($A154="","",SUMIFS('Trade Log'!$K:$K,'Trade Log'!$A:$A,$A154))</f>
        <v/>
      </c>
      <c r="C154" s="23"/>
      <c r="D154" s="27" t="str">
        <f aca="false">IF($A154="","",$B154+N($C154))</f>
        <v/>
      </c>
      <c r="E154" s="31" t="str">
        <f aca="false">IF($A154="","",Setup!$C$24)</f>
        <v/>
      </c>
      <c r="F154" s="32" t="str">
        <f aca="false">IF(OR($A154="",$E154=0),"",IF($D154&gt;=0,0,-$D154/$E154))</f>
        <v/>
      </c>
      <c r="G154" s="31" t="str">
        <f aca="false">IF($A154="","",$E154+MIN(0,$D154))</f>
        <v/>
      </c>
      <c r="H154" s="28" t="str">
        <f aca="false">IF($A154="","",IF($F154="","OK",IF($F154&gt;=1,"BREACHED",IF($F154&gt;=0.7,"AT RISK","OK"))))</f>
        <v/>
      </c>
    </row>
    <row r="155" customFormat="false" ht="15" hidden="false" customHeight="false" outlineLevel="0" collapsed="false">
      <c r="A155" s="22"/>
      <c r="B155" s="27" t="str">
        <f aca="false">IF($A155="","",SUMIFS('Trade Log'!$K:$K,'Trade Log'!$A:$A,$A155))</f>
        <v/>
      </c>
      <c r="C155" s="23"/>
      <c r="D155" s="27" t="str">
        <f aca="false">IF($A155="","",$B155+N($C155))</f>
        <v/>
      </c>
      <c r="E155" s="31" t="str">
        <f aca="false">IF($A155="","",Setup!$C$24)</f>
        <v/>
      </c>
      <c r="F155" s="32" t="str">
        <f aca="false">IF(OR($A155="",$E155=0),"",IF($D155&gt;=0,0,-$D155/$E155))</f>
        <v/>
      </c>
      <c r="G155" s="31" t="str">
        <f aca="false">IF($A155="","",$E155+MIN(0,$D155))</f>
        <v/>
      </c>
      <c r="H155" s="28" t="str">
        <f aca="false">IF($A155="","",IF($F155="","OK",IF($F155&gt;=1,"BREACHED",IF($F155&gt;=0.7,"AT RISK","OK"))))</f>
        <v/>
      </c>
    </row>
    <row r="156" customFormat="false" ht="15" hidden="false" customHeight="false" outlineLevel="0" collapsed="false">
      <c r="A156" s="22"/>
      <c r="B156" s="27" t="str">
        <f aca="false">IF($A156="","",SUMIFS('Trade Log'!$K:$K,'Trade Log'!$A:$A,$A156))</f>
        <v/>
      </c>
      <c r="C156" s="23"/>
      <c r="D156" s="27" t="str">
        <f aca="false">IF($A156="","",$B156+N($C156))</f>
        <v/>
      </c>
      <c r="E156" s="31" t="str">
        <f aca="false">IF($A156="","",Setup!$C$24)</f>
        <v/>
      </c>
      <c r="F156" s="32" t="str">
        <f aca="false">IF(OR($A156="",$E156=0),"",IF($D156&gt;=0,0,-$D156/$E156))</f>
        <v/>
      </c>
      <c r="G156" s="31" t="str">
        <f aca="false">IF($A156="","",$E156+MIN(0,$D156))</f>
        <v/>
      </c>
      <c r="H156" s="28" t="str">
        <f aca="false">IF($A156="","",IF($F156="","OK",IF($F156&gt;=1,"BREACHED",IF($F156&gt;=0.7,"AT RISK","OK"))))</f>
        <v/>
      </c>
    </row>
    <row r="157" customFormat="false" ht="15" hidden="false" customHeight="false" outlineLevel="0" collapsed="false">
      <c r="A157" s="22"/>
      <c r="B157" s="27" t="str">
        <f aca="false">IF($A157="","",SUMIFS('Trade Log'!$K:$K,'Trade Log'!$A:$A,$A157))</f>
        <v/>
      </c>
      <c r="C157" s="23"/>
      <c r="D157" s="27" t="str">
        <f aca="false">IF($A157="","",$B157+N($C157))</f>
        <v/>
      </c>
      <c r="E157" s="31" t="str">
        <f aca="false">IF($A157="","",Setup!$C$24)</f>
        <v/>
      </c>
      <c r="F157" s="32" t="str">
        <f aca="false">IF(OR($A157="",$E157=0),"",IF($D157&gt;=0,0,-$D157/$E157))</f>
        <v/>
      </c>
      <c r="G157" s="31" t="str">
        <f aca="false">IF($A157="","",$E157+MIN(0,$D157))</f>
        <v/>
      </c>
      <c r="H157" s="28" t="str">
        <f aca="false">IF($A157="","",IF($F157="","OK",IF($F157&gt;=1,"BREACHED",IF($F157&gt;=0.7,"AT RISK","OK"))))</f>
        <v/>
      </c>
    </row>
    <row r="158" customFormat="false" ht="15" hidden="false" customHeight="false" outlineLevel="0" collapsed="false">
      <c r="A158" s="22"/>
      <c r="B158" s="27" t="str">
        <f aca="false">IF($A158="","",SUMIFS('Trade Log'!$K:$K,'Trade Log'!$A:$A,$A158))</f>
        <v/>
      </c>
      <c r="C158" s="23"/>
      <c r="D158" s="27" t="str">
        <f aca="false">IF($A158="","",$B158+N($C158))</f>
        <v/>
      </c>
      <c r="E158" s="31" t="str">
        <f aca="false">IF($A158="","",Setup!$C$24)</f>
        <v/>
      </c>
      <c r="F158" s="32" t="str">
        <f aca="false">IF(OR($A158="",$E158=0),"",IF($D158&gt;=0,0,-$D158/$E158))</f>
        <v/>
      </c>
      <c r="G158" s="31" t="str">
        <f aca="false">IF($A158="","",$E158+MIN(0,$D158))</f>
        <v/>
      </c>
      <c r="H158" s="28" t="str">
        <f aca="false">IF($A158="","",IF($F158="","OK",IF($F158&gt;=1,"BREACHED",IF($F158&gt;=0.7,"AT RISK","OK"))))</f>
        <v/>
      </c>
    </row>
    <row r="159" customFormat="false" ht="15" hidden="false" customHeight="false" outlineLevel="0" collapsed="false">
      <c r="A159" s="22"/>
      <c r="B159" s="27" t="str">
        <f aca="false">IF($A159="","",SUMIFS('Trade Log'!$K:$K,'Trade Log'!$A:$A,$A159))</f>
        <v/>
      </c>
      <c r="C159" s="23"/>
      <c r="D159" s="27" t="str">
        <f aca="false">IF($A159="","",$B159+N($C159))</f>
        <v/>
      </c>
      <c r="E159" s="31" t="str">
        <f aca="false">IF($A159="","",Setup!$C$24)</f>
        <v/>
      </c>
      <c r="F159" s="32" t="str">
        <f aca="false">IF(OR($A159="",$E159=0),"",IF($D159&gt;=0,0,-$D159/$E159))</f>
        <v/>
      </c>
      <c r="G159" s="31" t="str">
        <f aca="false">IF($A159="","",$E159+MIN(0,$D159))</f>
        <v/>
      </c>
      <c r="H159" s="28" t="str">
        <f aca="false">IF($A159="","",IF($F159="","OK",IF($F159&gt;=1,"BREACHED",IF($F159&gt;=0.7,"AT RISK","OK"))))</f>
        <v/>
      </c>
    </row>
    <row r="160" customFormat="false" ht="15" hidden="false" customHeight="false" outlineLevel="0" collapsed="false">
      <c r="A160" s="22"/>
      <c r="B160" s="27" t="str">
        <f aca="false">IF($A160="","",SUMIFS('Trade Log'!$K:$K,'Trade Log'!$A:$A,$A160))</f>
        <v/>
      </c>
      <c r="C160" s="23"/>
      <c r="D160" s="27" t="str">
        <f aca="false">IF($A160="","",$B160+N($C160))</f>
        <v/>
      </c>
      <c r="E160" s="31" t="str">
        <f aca="false">IF($A160="","",Setup!$C$24)</f>
        <v/>
      </c>
      <c r="F160" s="32" t="str">
        <f aca="false">IF(OR($A160="",$E160=0),"",IF($D160&gt;=0,0,-$D160/$E160))</f>
        <v/>
      </c>
      <c r="G160" s="31" t="str">
        <f aca="false">IF($A160="","",$E160+MIN(0,$D160))</f>
        <v/>
      </c>
      <c r="H160" s="28" t="str">
        <f aca="false">IF($A160="","",IF($F160="","OK",IF($F160&gt;=1,"BREACHED",IF($F160&gt;=0.7,"AT RISK","OK"))))</f>
        <v/>
      </c>
    </row>
    <row r="161" customFormat="false" ht="15" hidden="false" customHeight="false" outlineLevel="0" collapsed="false">
      <c r="A161" s="22"/>
      <c r="B161" s="27" t="str">
        <f aca="false">IF($A161="","",SUMIFS('Trade Log'!$K:$K,'Trade Log'!$A:$A,$A161))</f>
        <v/>
      </c>
      <c r="C161" s="23"/>
      <c r="D161" s="27" t="str">
        <f aca="false">IF($A161="","",$B161+N($C161))</f>
        <v/>
      </c>
      <c r="E161" s="31" t="str">
        <f aca="false">IF($A161="","",Setup!$C$24)</f>
        <v/>
      </c>
      <c r="F161" s="32" t="str">
        <f aca="false">IF(OR($A161="",$E161=0),"",IF($D161&gt;=0,0,-$D161/$E161))</f>
        <v/>
      </c>
      <c r="G161" s="31" t="str">
        <f aca="false">IF($A161="","",$E161+MIN(0,$D161))</f>
        <v/>
      </c>
      <c r="H161" s="28" t="str">
        <f aca="false">IF($A161="","",IF($F161="","OK",IF($F161&gt;=1,"BREACHED",IF($F161&gt;=0.7,"AT RISK","OK"))))</f>
        <v/>
      </c>
    </row>
    <row r="162" customFormat="false" ht="15" hidden="false" customHeight="false" outlineLevel="0" collapsed="false">
      <c r="A162" s="22"/>
      <c r="B162" s="27" t="str">
        <f aca="false">IF($A162="","",SUMIFS('Trade Log'!$K:$K,'Trade Log'!$A:$A,$A162))</f>
        <v/>
      </c>
      <c r="C162" s="23"/>
      <c r="D162" s="27" t="str">
        <f aca="false">IF($A162="","",$B162+N($C162))</f>
        <v/>
      </c>
      <c r="E162" s="31" t="str">
        <f aca="false">IF($A162="","",Setup!$C$24)</f>
        <v/>
      </c>
      <c r="F162" s="32" t="str">
        <f aca="false">IF(OR($A162="",$E162=0),"",IF($D162&gt;=0,0,-$D162/$E162))</f>
        <v/>
      </c>
      <c r="G162" s="31" t="str">
        <f aca="false">IF($A162="","",$E162+MIN(0,$D162))</f>
        <v/>
      </c>
      <c r="H162" s="28" t="str">
        <f aca="false">IF($A162="","",IF($F162="","OK",IF($F162&gt;=1,"BREACHED",IF($F162&gt;=0.7,"AT RISK","OK"))))</f>
        <v/>
      </c>
    </row>
    <row r="163" customFormat="false" ht="15" hidden="false" customHeight="false" outlineLevel="0" collapsed="false">
      <c r="A163" s="22"/>
      <c r="B163" s="27" t="str">
        <f aca="false">IF($A163="","",SUMIFS('Trade Log'!$K:$K,'Trade Log'!$A:$A,$A163))</f>
        <v/>
      </c>
      <c r="C163" s="23"/>
      <c r="D163" s="27" t="str">
        <f aca="false">IF($A163="","",$B163+N($C163))</f>
        <v/>
      </c>
      <c r="E163" s="31" t="str">
        <f aca="false">IF($A163="","",Setup!$C$24)</f>
        <v/>
      </c>
      <c r="F163" s="32" t="str">
        <f aca="false">IF(OR($A163="",$E163=0),"",IF($D163&gt;=0,0,-$D163/$E163))</f>
        <v/>
      </c>
      <c r="G163" s="31" t="str">
        <f aca="false">IF($A163="","",$E163+MIN(0,$D163))</f>
        <v/>
      </c>
      <c r="H163" s="28" t="str">
        <f aca="false">IF($A163="","",IF($F163="","OK",IF($F163&gt;=1,"BREACHED",IF($F163&gt;=0.7,"AT RISK","OK"))))</f>
        <v/>
      </c>
    </row>
    <row r="164" customFormat="false" ht="15" hidden="false" customHeight="false" outlineLevel="0" collapsed="false">
      <c r="A164" s="22"/>
      <c r="B164" s="27" t="str">
        <f aca="false">IF($A164="","",SUMIFS('Trade Log'!$K:$K,'Trade Log'!$A:$A,$A164))</f>
        <v/>
      </c>
      <c r="C164" s="23"/>
      <c r="D164" s="27" t="str">
        <f aca="false">IF($A164="","",$B164+N($C164))</f>
        <v/>
      </c>
      <c r="E164" s="31" t="str">
        <f aca="false">IF($A164="","",Setup!$C$24)</f>
        <v/>
      </c>
      <c r="F164" s="32" t="str">
        <f aca="false">IF(OR($A164="",$E164=0),"",IF($D164&gt;=0,0,-$D164/$E164))</f>
        <v/>
      </c>
      <c r="G164" s="31" t="str">
        <f aca="false">IF($A164="","",$E164+MIN(0,$D164))</f>
        <v/>
      </c>
      <c r="H164" s="28" t="str">
        <f aca="false">IF($A164="","",IF($F164="","OK",IF($F164&gt;=1,"BREACHED",IF($F164&gt;=0.7,"AT RISK","OK"))))</f>
        <v/>
      </c>
    </row>
    <row r="165" customFormat="false" ht="15" hidden="false" customHeight="false" outlineLevel="0" collapsed="false">
      <c r="A165" s="22"/>
      <c r="B165" s="27" t="str">
        <f aca="false">IF($A165="","",SUMIFS('Trade Log'!$K:$K,'Trade Log'!$A:$A,$A165))</f>
        <v/>
      </c>
      <c r="C165" s="23"/>
      <c r="D165" s="27" t="str">
        <f aca="false">IF($A165="","",$B165+N($C165))</f>
        <v/>
      </c>
      <c r="E165" s="31" t="str">
        <f aca="false">IF($A165="","",Setup!$C$24)</f>
        <v/>
      </c>
      <c r="F165" s="32" t="str">
        <f aca="false">IF(OR($A165="",$E165=0),"",IF($D165&gt;=0,0,-$D165/$E165))</f>
        <v/>
      </c>
      <c r="G165" s="31" t="str">
        <f aca="false">IF($A165="","",$E165+MIN(0,$D165))</f>
        <v/>
      </c>
      <c r="H165" s="28" t="str">
        <f aca="false">IF($A165="","",IF($F165="","OK",IF($F165&gt;=1,"BREACHED",IF($F165&gt;=0.7,"AT RISK","OK"))))</f>
        <v/>
      </c>
    </row>
    <row r="166" customFormat="false" ht="15" hidden="false" customHeight="false" outlineLevel="0" collapsed="false">
      <c r="A166" s="22"/>
      <c r="B166" s="27" t="str">
        <f aca="false">IF($A166="","",SUMIFS('Trade Log'!$K:$K,'Trade Log'!$A:$A,$A166))</f>
        <v/>
      </c>
      <c r="C166" s="23"/>
      <c r="D166" s="27" t="str">
        <f aca="false">IF($A166="","",$B166+N($C166))</f>
        <v/>
      </c>
      <c r="E166" s="31" t="str">
        <f aca="false">IF($A166="","",Setup!$C$24)</f>
        <v/>
      </c>
      <c r="F166" s="32" t="str">
        <f aca="false">IF(OR($A166="",$E166=0),"",IF($D166&gt;=0,0,-$D166/$E166))</f>
        <v/>
      </c>
      <c r="G166" s="31" t="str">
        <f aca="false">IF($A166="","",$E166+MIN(0,$D166))</f>
        <v/>
      </c>
      <c r="H166" s="28" t="str">
        <f aca="false">IF($A166="","",IF($F166="","OK",IF($F166&gt;=1,"BREACHED",IF($F166&gt;=0.7,"AT RISK","OK"))))</f>
        <v/>
      </c>
    </row>
    <row r="167" customFormat="false" ht="15" hidden="false" customHeight="false" outlineLevel="0" collapsed="false">
      <c r="A167" s="22"/>
      <c r="B167" s="27" t="str">
        <f aca="false">IF($A167="","",SUMIFS('Trade Log'!$K:$K,'Trade Log'!$A:$A,$A167))</f>
        <v/>
      </c>
      <c r="C167" s="23"/>
      <c r="D167" s="27" t="str">
        <f aca="false">IF($A167="","",$B167+N($C167))</f>
        <v/>
      </c>
      <c r="E167" s="31" t="str">
        <f aca="false">IF($A167="","",Setup!$C$24)</f>
        <v/>
      </c>
      <c r="F167" s="32" t="str">
        <f aca="false">IF(OR($A167="",$E167=0),"",IF($D167&gt;=0,0,-$D167/$E167))</f>
        <v/>
      </c>
      <c r="G167" s="31" t="str">
        <f aca="false">IF($A167="","",$E167+MIN(0,$D167))</f>
        <v/>
      </c>
      <c r="H167" s="28" t="str">
        <f aca="false">IF($A167="","",IF($F167="","OK",IF($F167&gt;=1,"BREACHED",IF($F167&gt;=0.7,"AT RISK","OK"))))</f>
        <v/>
      </c>
    </row>
    <row r="168" customFormat="false" ht="15" hidden="false" customHeight="false" outlineLevel="0" collapsed="false">
      <c r="A168" s="22"/>
      <c r="B168" s="27" t="str">
        <f aca="false">IF($A168="","",SUMIFS('Trade Log'!$K:$K,'Trade Log'!$A:$A,$A168))</f>
        <v/>
      </c>
      <c r="C168" s="23"/>
      <c r="D168" s="27" t="str">
        <f aca="false">IF($A168="","",$B168+N($C168))</f>
        <v/>
      </c>
      <c r="E168" s="31" t="str">
        <f aca="false">IF($A168="","",Setup!$C$24)</f>
        <v/>
      </c>
      <c r="F168" s="32" t="str">
        <f aca="false">IF(OR($A168="",$E168=0),"",IF($D168&gt;=0,0,-$D168/$E168))</f>
        <v/>
      </c>
      <c r="G168" s="31" t="str">
        <f aca="false">IF($A168="","",$E168+MIN(0,$D168))</f>
        <v/>
      </c>
      <c r="H168" s="28" t="str">
        <f aca="false">IF($A168="","",IF($F168="","OK",IF($F168&gt;=1,"BREACHED",IF($F168&gt;=0.7,"AT RISK","OK"))))</f>
        <v/>
      </c>
    </row>
    <row r="169" customFormat="false" ht="15" hidden="false" customHeight="false" outlineLevel="0" collapsed="false">
      <c r="A169" s="22"/>
      <c r="B169" s="27" t="str">
        <f aca="false">IF($A169="","",SUMIFS('Trade Log'!$K:$K,'Trade Log'!$A:$A,$A169))</f>
        <v/>
      </c>
      <c r="C169" s="23"/>
      <c r="D169" s="27" t="str">
        <f aca="false">IF($A169="","",$B169+N($C169))</f>
        <v/>
      </c>
      <c r="E169" s="31" t="str">
        <f aca="false">IF($A169="","",Setup!$C$24)</f>
        <v/>
      </c>
      <c r="F169" s="32" t="str">
        <f aca="false">IF(OR($A169="",$E169=0),"",IF($D169&gt;=0,0,-$D169/$E169))</f>
        <v/>
      </c>
      <c r="G169" s="31" t="str">
        <f aca="false">IF($A169="","",$E169+MIN(0,$D169))</f>
        <v/>
      </c>
      <c r="H169" s="28" t="str">
        <f aca="false">IF($A169="","",IF($F169="","OK",IF($F169&gt;=1,"BREACHED",IF($F169&gt;=0.7,"AT RISK","OK"))))</f>
        <v/>
      </c>
    </row>
    <row r="170" customFormat="false" ht="15" hidden="false" customHeight="false" outlineLevel="0" collapsed="false">
      <c r="A170" s="22"/>
      <c r="B170" s="27" t="str">
        <f aca="false">IF($A170="","",SUMIFS('Trade Log'!$K:$K,'Trade Log'!$A:$A,$A170))</f>
        <v/>
      </c>
      <c r="C170" s="23"/>
      <c r="D170" s="27" t="str">
        <f aca="false">IF($A170="","",$B170+N($C170))</f>
        <v/>
      </c>
      <c r="E170" s="31" t="str">
        <f aca="false">IF($A170="","",Setup!$C$24)</f>
        <v/>
      </c>
      <c r="F170" s="32" t="str">
        <f aca="false">IF(OR($A170="",$E170=0),"",IF($D170&gt;=0,0,-$D170/$E170))</f>
        <v/>
      </c>
      <c r="G170" s="31" t="str">
        <f aca="false">IF($A170="","",$E170+MIN(0,$D170))</f>
        <v/>
      </c>
      <c r="H170" s="28" t="str">
        <f aca="false">IF($A170="","",IF($F170="","OK",IF($F170&gt;=1,"BREACHED",IF($F170&gt;=0.7,"AT RISK","OK"))))</f>
        <v/>
      </c>
    </row>
    <row r="171" customFormat="false" ht="15" hidden="false" customHeight="false" outlineLevel="0" collapsed="false">
      <c r="A171" s="22"/>
      <c r="B171" s="27" t="str">
        <f aca="false">IF($A171="","",SUMIFS('Trade Log'!$K:$K,'Trade Log'!$A:$A,$A171))</f>
        <v/>
      </c>
      <c r="C171" s="23"/>
      <c r="D171" s="27" t="str">
        <f aca="false">IF($A171="","",$B171+N($C171))</f>
        <v/>
      </c>
      <c r="E171" s="31" t="str">
        <f aca="false">IF($A171="","",Setup!$C$24)</f>
        <v/>
      </c>
      <c r="F171" s="32" t="str">
        <f aca="false">IF(OR($A171="",$E171=0),"",IF($D171&gt;=0,0,-$D171/$E171))</f>
        <v/>
      </c>
      <c r="G171" s="31" t="str">
        <f aca="false">IF($A171="","",$E171+MIN(0,$D171))</f>
        <v/>
      </c>
      <c r="H171" s="28" t="str">
        <f aca="false">IF($A171="","",IF($F171="","OK",IF($F171&gt;=1,"BREACHED",IF($F171&gt;=0.7,"AT RISK","OK"))))</f>
        <v/>
      </c>
    </row>
    <row r="172" customFormat="false" ht="15" hidden="false" customHeight="false" outlineLevel="0" collapsed="false">
      <c r="A172" s="22"/>
      <c r="B172" s="27" t="str">
        <f aca="false">IF($A172="","",SUMIFS('Trade Log'!$K:$K,'Trade Log'!$A:$A,$A172))</f>
        <v/>
      </c>
      <c r="C172" s="23"/>
      <c r="D172" s="27" t="str">
        <f aca="false">IF($A172="","",$B172+N($C172))</f>
        <v/>
      </c>
      <c r="E172" s="31" t="str">
        <f aca="false">IF($A172="","",Setup!$C$24)</f>
        <v/>
      </c>
      <c r="F172" s="32" t="str">
        <f aca="false">IF(OR($A172="",$E172=0),"",IF($D172&gt;=0,0,-$D172/$E172))</f>
        <v/>
      </c>
      <c r="G172" s="31" t="str">
        <f aca="false">IF($A172="","",$E172+MIN(0,$D172))</f>
        <v/>
      </c>
      <c r="H172" s="28" t="str">
        <f aca="false">IF($A172="","",IF($F172="","OK",IF($F172&gt;=1,"BREACHED",IF($F172&gt;=0.7,"AT RISK","OK"))))</f>
        <v/>
      </c>
    </row>
    <row r="173" customFormat="false" ht="15" hidden="false" customHeight="false" outlineLevel="0" collapsed="false">
      <c r="A173" s="22"/>
      <c r="B173" s="27" t="str">
        <f aca="false">IF($A173="","",SUMIFS('Trade Log'!$K:$K,'Trade Log'!$A:$A,$A173))</f>
        <v/>
      </c>
      <c r="C173" s="23"/>
      <c r="D173" s="27" t="str">
        <f aca="false">IF($A173="","",$B173+N($C173))</f>
        <v/>
      </c>
      <c r="E173" s="31" t="str">
        <f aca="false">IF($A173="","",Setup!$C$24)</f>
        <v/>
      </c>
      <c r="F173" s="32" t="str">
        <f aca="false">IF(OR($A173="",$E173=0),"",IF($D173&gt;=0,0,-$D173/$E173))</f>
        <v/>
      </c>
      <c r="G173" s="31" t="str">
        <f aca="false">IF($A173="","",$E173+MIN(0,$D173))</f>
        <v/>
      </c>
      <c r="H173" s="28" t="str">
        <f aca="false">IF($A173="","",IF($F173="","OK",IF($F173&gt;=1,"BREACHED",IF($F173&gt;=0.7,"AT RISK","OK"))))</f>
        <v/>
      </c>
    </row>
    <row r="174" customFormat="false" ht="15" hidden="false" customHeight="false" outlineLevel="0" collapsed="false">
      <c r="A174" s="22"/>
      <c r="B174" s="27" t="str">
        <f aca="false">IF($A174="","",SUMIFS('Trade Log'!$K:$K,'Trade Log'!$A:$A,$A174))</f>
        <v/>
      </c>
      <c r="C174" s="23"/>
      <c r="D174" s="27" t="str">
        <f aca="false">IF($A174="","",$B174+N($C174))</f>
        <v/>
      </c>
      <c r="E174" s="31" t="str">
        <f aca="false">IF($A174="","",Setup!$C$24)</f>
        <v/>
      </c>
      <c r="F174" s="32" t="str">
        <f aca="false">IF(OR($A174="",$E174=0),"",IF($D174&gt;=0,0,-$D174/$E174))</f>
        <v/>
      </c>
      <c r="G174" s="31" t="str">
        <f aca="false">IF($A174="","",$E174+MIN(0,$D174))</f>
        <v/>
      </c>
      <c r="H174" s="28" t="str">
        <f aca="false">IF($A174="","",IF($F174="","OK",IF($F174&gt;=1,"BREACHED",IF($F174&gt;=0.7,"AT RISK","OK"))))</f>
        <v/>
      </c>
    </row>
    <row r="175" customFormat="false" ht="15" hidden="false" customHeight="false" outlineLevel="0" collapsed="false">
      <c r="A175" s="22"/>
      <c r="B175" s="27" t="str">
        <f aca="false">IF($A175="","",SUMIFS('Trade Log'!$K:$K,'Trade Log'!$A:$A,$A175))</f>
        <v/>
      </c>
      <c r="C175" s="23"/>
      <c r="D175" s="27" t="str">
        <f aca="false">IF($A175="","",$B175+N($C175))</f>
        <v/>
      </c>
      <c r="E175" s="31" t="str">
        <f aca="false">IF($A175="","",Setup!$C$24)</f>
        <v/>
      </c>
      <c r="F175" s="32" t="str">
        <f aca="false">IF(OR($A175="",$E175=0),"",IF($D175&gt;=0,0,-$D175/$E175))</f>
        <v/>
      </c>
      <c r="G175" s="31" t="str">
        <f aca="false">IF($A175="","",$E175+MIN(0,$D175))</f>
        <v/>
      </c>
      <c r="H175" s="28" t="str">
        <f aca="false">IF($A175="","",IF($F175="","OK",IF($F175&gt;=1,"BREACHED",IF($F175&gt;=0.7,"AT RISK","OK"))))</f>
        <v/>
      </c>
    </row>
    <row r="176" customFormat="false" ht="15" hidden="false" customHeight="false" outlineLevel="0" collapsed="false">
      <c r="A176" s="22"/>
      <c r="B176" s="27" t="str">
        <f aca="false">IF($A176="","",SUMIFS('Trade Log'!$K:$K,'Trade Log'!$A:$A,$A176))</f>
        <v/>
      </c>
      <c r="C176" s="23"/>
      <c r="D176" s="27" t="str">
        <f aca="false">IF($A176="","",$B176+N($C176))</f>
        <v/>
      </c>
      <c r="E176" s="31" t="str">
        <f aca="false">IF($A176="","",Setup!$C$24)</f>
        <v/>
      </c>
      <c r="F176" s="32" t="str">
        <f aca="false">IF(OR($A176="",$E176=0),"",IF($D176&gt;=0,0,-$D176/$E176))</f>
        <v/>
      </c>
      <c r="G176" s="31" t="str">
        <f aca="false">IF($A176="","",$E176+MIN(0,$D176))</f>
        <v/>
      </c>
      <c r="H176" s="28" t="str">
        <f aca="false">IF($A176="","",IF($F176="","OK",IF($F176&gt;=1,"BREACHED",IF($F176&gt;=0.7,"AT RISK","OK"))))</f>
        <v/>
      </c>
    </row>
    <row r="177" customFormat="false" ht="15" hidden="false" customHeight="false" outlineLevel="0" collapsed="false">
      <c r="A177" s="22"/>
      <c r="B177" s="27" t="str">
        <f aca="false">IF($A177="","",SUMIFS('Trade Log'!$K:$K,'Trade Log'!$A:$A,$A177))</f>
        <v/>
      </c>
      <c r="C177" s="23"/>
      <c r="D177" s="27" t="str">
        <f aca="false">IF($A177="","",$B177+N($C177))</f>
        <v/>
      </c>
      <c r="E177" s="31" t="str">
        <f aca="false">IF($A177="","",Setup!$C$24)</f>
        <v/>
      </c>
      <c r="F177" s="32" t="str">
        <f aca="false">IF(OR($A177="",$E177=0),"",IF($D177&gt;=0,0,-$D177/$E177))</f>
        <v/>
      </c>
      <c r="G177" s="31" t="str">
        <f aca="false">IF($A177="","",$E177+MIN(0,$D177))</f>
        <v/>
      </c>
      <c r="H177" s="28" t="str">
        <f aca="false">IF($A177="","",IF($F177="","OK",IF($F177&gt;=1,"BREACHED",IF($F177&gt;=0.7,"AT RISK","OK"))))</f>
        <v/>
      </c>
    </row>
    <row r="178" customFormat="false" ht="15" hidden="false" customHeight="false" outlineLevel="0" collapsed="false">
      <c r="A178" s="22"/>
      <c r="B178" s="27" t="str">
        <f aca="false">IF($A178="","",SUMIFS('Trade Log'!$K:$K,'Trade Log'!$A:$A,$A178))</f>
        <v/>
      </c>
      <c r="C178" s="23"/>
      <c r="D178" s="27" t="str">
        <f aca="false">IF($A178="","",$B178+N($C178))</f>
        <v/>
      </c>
      <c r="E178" s="31" t="str">
        <f aca="false">IF($A178="","",Setup!$C$24)</f>
        <v/>
      </c>
      <c r="F178" s="32" t="str">
        <f aca="false">IF(OR($A178="",$E178=0),"",IF($D178&gt;=0,0,-$D178/$E178))</f>
        <v/>
      </c>
      <c r="G178" s="31" t="str">
        <f aca="false">IF($A178="","",$E178+MIN(0,$D178))</f>
        <v/>
      </c>
      <c r="H178" s="28" t="str">
        <f aca="false">IF($A178="","",IF($F178="","OK",IF($F178&gt;=1,"BREACHED",IF($F178&gt;=0.7,"AT RISK","OK"))))</f>
        <v/>
      </c>
    </row>
    <row r="179" customFormat="false" ht="15" hidden="false" customHeight="false" outlineLevel="0" collapsed="false">
      <c r="A179" s="22"/>
      <c r="B179" s="27" t="str">
        <f aca="false">IF($A179="","",SUMIFS('Trade Log'!$K:$K,'Trade Log'!$A:$A,$A179))</f>
        <v/>
      </c>
      <c r="C179" s="23"/>
      <c r="D179" s="27" t="str">
        <f aca="false">IF($A179="","",$B179+N($C179))</f>
        <v/>
      </c>
      <c r="E179" s="31" t="str">
        <f aca="false">IF($A179="","",Setup!$C$24)</f>
        <v/>
      </c>
      <c r="F179" s="32" t="str">
        <f aca="false">IF(OR($A179="",$E179=0),"",IF($D179&gt;=0,0,-$D179/$E179))</f>
        <v/>
      </c>
      <c r="G179" s="31" t="str">
        <f aca="false">IF($A179="","",$E179+MIN(0,$D179))</f>
        <v/>
      </c>
      <c r="H179" s="28" t="str">
        <f aca="false">IF($A179="","",IF($F179="","OK",IF($F179&gt;=1,"BREACHED",IF($F179&gt;=0.7,"AT RISK","OK"))))</f>
        <v/>
      </c>
    </row>
    <row r="180" customFormat="false" ht="15" hidden="false" customHeight="false" outlineLevel="0" collapsed="false">
      <c r="A180" s="22"/>
      <c r="B180" s="27" t="str">
        <f aca="false">IF($A180="","",SUMIFS('Trade Log'!$K:$K,'Trade Log'!$A:$A,$A180))</f>
        <v/>
      </c>
      <c r="C180" s="23"/>
      <c r="D180" s="27" t="str">
        <f aca="false">IF($A180="","",$B180+N($C180))</f>
        <v/>
      </c>
      <c r="E180" s="31" t="str">
        <f aca="false">IF($A180="","",Setup!$C$24)</f>
        <v/>
      </c>
      <c r="F180" s="32" t="str">
        <f aca="false">IF(OR($A180="",$E180=0),"",IF($D180&gt;=0,0,-$D180/$E180))</f>
        <v/>
      </c>
      <c r="G180" s="31" t="str">
        <f aca="false">IF($A180="","",$E180+MIN(0,$D180))</f>
        <v/>
      </c>
      <c r="H180" s="28" t="str">
        <f aca="false">IF($A180="","",IF($F180="","OK",IF($F180&gt;=1,"BREACHED",IF($F180&gt;=0.7,"AT RISK","OK"))))</f>
        <v/>
      </c>
    </row>
    <row r="181" customFormat="false" ht="15" hidden="false" customHeight="false" outlineLevel="0" collapsed="false">
      <c r="A181" s="22"/>
      <c r="B181" s="27" t="str">
        <f aca="false">IF($A181="","",SUMIFS('Trade Log'!$K:$K,'Trade Log'!$A:$A,$A181))</f>
        <v/>
      </c>
      <c r="C181" s="23"/>
      <c r="D181" s="27" t="str">
        <f aca="false">IF($A181="","",$B181+N($C181))</f>
        <v/>
      </c>
      <c r="E181" s="31" t="str">
        <f aca="false">IF($A181="","",Setup!$C$24)</f>
        <v/>
      </c>
      <c r="F181" s="32" t="str">
        <f aca="false">IF(OR($A181="",$E181=0),"",IF($D181&gt;=0,0,-$D181/$E181))</f>
        <v/>
      </c>
      <c r="G181" s="31" t="str">
        <f aca="false">IF($A181="","",$E181+MIN(0,$D181))</f>
        <v/>
      </c>
      <c r="H181" s="28" t="str">
        <f aca="false">IF($A181="","",IF($F181="","OK",IF($F181&gt;=1,"BREACHED",IF($F181&gt;=0.7,"AT RISK","OK"))))</f>
        <v/>
      </c>
    </row>
    <row r="182" customFormat="false" ht="15" hidden="false" customHeight="false" outlineLevel="0" collapsed="false">
      <c r="A182" s="22"/>
      <c r="B182" s="27" t="str">
        <f aca="false">IF($A182="","",SUMIFS('Trade Log'!$K:$K,'Trade Log'!$A:$A,$A182))</f>
        <v/>
      </c>
      <c r="C182" s="23"/>
      <c r="D182" s="27" t="str">
        <f aca="false">IF($A182="","",$B182+N($C182))</f>
        <v/>
      </c>
      <c r="E182" s="31" t="str">
        <f aca="false">IF($A182="","",Setup!$C$24)</f>
        <v/>
      </c>
      <c r="F182" s="32" t="str">
        <f aca="false">IF(OR($A182="",$E182=0),"",IF($D182&gt;=0,0,-$D182/$E182))</f>
        <v/>
      </c>
      <c r="G182" s="31" t="str">
        <f aca="false">IF($A182="","",$E182+MIN(0,$D182))</f>
        <v/>
      </c>
      <c r="H182" s="28" t="str">
        <f aca="false">IF($A182="","",IF($F182="","OK",IF($F182&gt;=1,"BREACHED",IF($F182&gt;=0.7,"AT RISK","OK"))))</f>
        <v/>
      </c>
    </row>
    <row r="183" customFormat="false" ht="15" hidden="false" customHeight="false" outlineLevel="0" collapsed="false">
      <c r="A183" s="22"/>
      <c r="B183" s="27" t="str">
        <f aca="false">IF($A183="","",SUMIFS('Trade Log'!$K:$K,'Trade Log'!$A:$A,$A183))</f>
        <v/>
      </c>
      <c r="C183" s="23"/>
      <c r="D183" s="27" t="str">
        <f aca="false">IF($A183="","",$B183+N($C183))</f>
        <v/>
      </c>
      <c r="E183" s="31" t="str">
        <f aca="false">IF($A183="","",Setup!$C$24)</f>
        <v/>
      </c>
      <c r="F183" s="32" t="str">
        <f aca="false">IF(OR($A183="",$E183=0),"",IF($D183&gt;=0,0,-$D183/$E183))</f>
        <v/>
      </c>
      <c r="G183" s="31" t="str">
        <f aca="false">IF($A183="","",$E183+MIN(0,$D183))</f>
        <v/>
      </c>
      <c r="H183" s="28" t="str">
        <f aca="false">IF($A183="","",IF($F183="","OK",IF($F183&gt;=1,"BREACHED",IF($F183&gt;=0.7,"AT RISK","OK"))))</f>
        <v/>
      </c>
    </row>
    <row r="184" customFormat="false" ht="15" hidden="false" customHeight="false" outlineLevel="0" collapsed="false">
      <c r="A184" s="22"/>
      <c r="B184" s="27" t="str">
        <f aca="false">IF($A184="","",SUMIFS('Trade Log'!$K:$K,'Trade Log'!$A:$A,$A184))</f>
        <v/>
      </c>
      <c r="C184" s="23"/>
      <c r="D184" s="27" t="str">
        <f aca="false">IF($A184="","",$B184+N($C184))</f>
        <v/>
      </c>
      <c r="E184" s="31" t="str">
        <f aca="false">IF($A184="","",Setup!$C$24)</f>
        <v/>
      </c>
      <c r="F184" s="32" t="str">
        <f aca="false">IF(OR($A184="",$E184=0),"",IF($D184&gt;=0,0,-$D184/$E184))</f>
        <v/>
      </c>
      <c r="G184" s="31" t="str">
        <f aca="false">IF($A184="","",$E184+MIN(0,$D184))</f>
        <v/>
      </c>
      <c r="H184" s="28" t="str">
        <f aca="false">IF($A184="","",IF($F184="","OK",IF($F184&gt;=1,"BREACHED",IF($F184&gt;=0.7,"AT RISK","OK"))))</f>
        <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D2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2"/>
    <col collapsed="false" customWidth="true" hidden="false" outlineLevel="0" max="3" min="3" style="0" width="18"/>
    <col collapsed="false" customWidth="true" hidden="false" outlineLevel="0" max="4" min="4" style="0" width="60"/>
  </cols>
  <sheetData>
    <row r="2" customFormat="false" ht="17.35" hidden="false" customHeight="false" outlineLevel="0" collapsed="false">
      <c r="A2" s="33" t="s">
        <v>99</v>
      </c>
    </row>
    <row r="3" customFormat="false" ht="15" hidden="false" customHeight="false" outlineLevel="0" collapsed="false">
      <c r="B3" s="2" t="s">
        <v>100</v>
      </c>
    </row>
    <row r="5" customFormat="false" ht="15" hidden="false" customHeight="false" outlineLevel="0" collapsed="false">
      <c r="B5" s="3" t="s">
        <v>101</v>
      </c>
    </row>
    <row r="6" customFormat="false" ht="19.5" hidden="false" customHeight="true" outlineLevel="0" collapsed="false">
      <c r="B6" s="15" t="s">
        <v>102</v>
      </c>
      <c r="C6" s="10" t="n">
        <v>100000</v>
      </c>
      <c r="D6" s="2" t="s">
        <v>103</v>
      </c>
    </row>
    <row r="7" customFormat="false" ht="19.5" hidden="false" customHeight="true" outlineLevel="0" collapsed="false">
      <c r="B7" s="15" t="s">
        <v>104</v>
      </c>
      <c r="C7" s="10" t="n">
        <v>100000</v>
      </c>
      <c r="D7" s="2" t="s">
        <v>105</v>
      </c>
    </row>
    <row r="8" customFormat="false" ht="19.5" hidden="false" customHeight="true" outlineLevel="0" collapsed="false">
      <c r="B8" s="15" t="s">
        <v>106</v>
      </c>
      <c r="C8" s="34" t="n">
        <f aca="false">IFERROR(LOOKUP(2,1/(Daily!$A$5:$A$184&lt;&gt;""),Daily!$D$5:$D$184),0)</f>
        <v>1428.0462184874</v>
      </c>
      <c r="D8" s="2" t="s">
        <v>107</v>
      </c>
    </row>
    <row r="10" customFormat="false" ht="15" hidden="false" customHeight="false" outlineLevel="0" collapsed="false">
      <c r="B10" s="3" t="s">
        <v>108</v>
      </c>
    </row>
    <row r="11" customFormat="false" ht="24" hidden="false" customHeight="true" outlineLevel="0" collapsed="false">
      <c r="B11" s="35" t="s">
        <v>109</v>
      </c>
      <c r="C11" s="36" t="n">
        <f aca="false">Setup!$C$24+MIN(0,$C$8)</f>
        <v>5000</v>
      </c>
      <c r="D11" s="2" t="s">
        <v>110</v>
      </c>
    </row>
    <row r="12" customFormat="false" ht="24" hidden="false" customHeight="true" outlineLevel="0" collapsed="false">
      <c r="B12" s="35" t="s">
        <v>111</v>
      </c>
      <c r="C12" s="36" t="n">
        <f aca="false">IF(Setup!$C$20="Static",$C$6-(Setup!$C$6-Setup!$C$25),$C$6-($C$7-Setup!$C$25))</f>
        <v>10000</v>
      </c>
      <c r="D12" s="2" t="s">
        <v>112</v>
      </c>
    </row>
    <row r="13" customFormat="false" ht="24" hidden="false" customHeight="true" outlineLevel="0" collapsed="false">
      <c r="B13" s="35" t="s">
        <v>113</v>
      </c>
      <c r="C13" s="36" t="n">
        <f aca="false">MIN($C$11,$C$12)</f>
        <v>5000</v>
      </c>
      <c r="D13" s="2" t="s">
        <v>114</v>
      </c>
    </row>
    <row r="15" customFormat="false" ht="15" hidden="false" customHeight="false" outlineLevel="0" collapsed="false">
      <c r="B15" s="3" t="s">
        <v>115</v>
      </c>
    </row>
    <row r="16" customFormat="false" ht="19.7" hidden="false" customHeight="false" outlineLevel="0" collapsed="false">
      <c r="B16" s="35" t="s">
        <v>116</v>
      </c>
      <c r="C16" s="37" t="str">
        <f aca="false">IF(MIN($C$11,$C$12)&lt;=0,"BREACHED",IF(OR($C$11&lt;Setup!$C$24*0.3,$C$12&lt;Setup!$C$25*0.3),"AT RISK","ON TRACK"))</f>
        <v>ON TRACK</v>
      </c>
      <c r="D16" s="2" t="s">
        <v>117</v>
      </c>
    </row>
    <row r="18" customFormat="false" ht="15" hidden="false" customHeight="false" outlineLevel="0" collapsed="false">
      <c r="B18" s="3" t="s">
        <v>118</v>
      </c>
    </row>
    <row r="19" customFormat="false" ht="19.5" hidden="false" customHeight="true" outlineLevel="0" collapsed="false">
      <c r="B19" s="15" t="s">
        <v>119</v>
      </c>
      <c r="C19" s="38" t="n">
        <f aca="false">IFERROR(MAX(Daily!$D$5:$D$184),0)</f>
        <v>1500.00000000006</v>
      </c>
      <c r="D19" s="2" t="s">
        <v>120</v>
      </c>
    </row>
    <row r="20" customFormat="false" ht="19.5" hidden="false" customHeight="true" outlineLevel="0" collapsed="false">
      <c r="B20" s="15" t="s">
        <v>121</v>
      </c>
      <c r="C20" s="38" t="n">
        <f aca="false">IFERROR(SUMIF(Daily!$D$5:$D$184,"&gt;0"),0)</f>
        <v>3433.36536742364</v>
      </c>
      <c r="D20" s="2" t="s">
        <v>122</v>
      </c>
    </row>
    <row r="21" customFormat="false" ht="19.5" hidden="false" customHeight="true" outlineLevel="0" collapsed="false">
      <c r="B21" s="15" t="s">
        <v>123</v>
      </c>
      <c r="C21" s="39" t="n">
        <f aca="false">IFERROR($C$19/$C$20,"")</f>
        <v>0.436889127569211</v>
      </c>
      <c r="D21" s="2" t="s">
        <v>124</v>
      </c>
    </row>
    <row r="23" customFormat="false" ht="15" hidden="false" customHeight="false" outlineLevel="0" collapsed="false">
      <c r="B23" s="2" t="s">
        <v>125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E7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0"/>
    <col collapsed="false" customWidth="true" hidden="false" outlineLevel="0" max="3" min="3" style="0" width="16"/>
    <col collapsed="false" customWidth="true" hidden="false" outlineLevel="0" max="4" min="4" style="0" width="30"/>
    <col collapsed="false" customWidth="true" hidden="false" outlineLevel="0" max="5" min="5" style="0" width="16"/>
  </cols>
  <sheetData>
    <row r="2" customFormat="false" ht="17.35" hidden="false" customHeight="false" outlineLevel="0" collapsed="false">
      <c r="A2" s="8" t="s">
        <v>126</v>
      </c>
    </row>
    <row r="3" customFormat="false" ht="15" hidden="false" customHeight="false" outlineLevel="0" collapsed="false">
      <c r="B3" s="2" t="s">
        <v>127</v>
      </c>
    </row>
    <row r="5" customFormat="false" ht="15" hidden="false" customHeight="false" outlineLevel="0" collapsed="false">
      <c r="B5" s="3" t="s">
        <v>128</v>
      </c>
      <c r="D5" s="3" t="s">
        <v>129</v>
      </c>
    </row>
    <row r="6" customFormat="false" ht="15" hidden="false" customHeight="false" outlineLevel="0" collapsed="false">
      <c r="B6" s="15" t="s">
        <v>130</v>
      </c>
      <c r="C6" s="40" t="n">
        <f aca="false">COUNTIF('Trade Log'!$L$3:$L$302,"Win")+COUNTIF('Trade Log'!$L$3:$L$302,"Loss")+COUNTIF('Trade Log'!$L$3:$L$302,"BE")</f>
        <v>8</v>
      </c>
      <c r="D6" s="15" t="s">
        <v>131</v>
      </c>
      <c r="E6" s="41" t="n">
        <f aca="false">IFERROR(SUMIF('Trade Log'!$L$3:$L$302,"Win",'Trade Log'!$J$3:$J$302)/COUNTIF('Trade Log'!$L$3:$L$302,"Win"),"")</f>
        <v>1.47778845580788</v>
      </c>
    </row>
    <row r="7" customFormat="false" ht="15" hidden="false" customHeight="false" outlineLevel="0" collapsed="false">
      <c r="B7" s="15" t="s">
        <v>132</v>
      </c>
      <c r="C7" s="40" t="n">
        <f aca="false">COUNTIF('Trade Log'!$L$3:$L$302,"Win")</f>
        <v>6</v>
      </c>
      <c r="D7" s="15" t="s">
        <v>133</v>
      </c>
      <c r="E7" s="41" t="n">
        <f aca="false">IFERROR(SUMIF('Trade Log'!$L$3:$L$302,"Loss",'Trade Log'!$J$3:$J$302)/COUNTIF('Trade Log'!$L$3:$L$302,"Loss"),"")</f>
        <v>-1</v>
      </c>
    </row>
    <row r="8" customFormat="false" ht="15" hidden="false" customHeight="false" outlineLevel="0" collapsed="false">
      <c r="B8" s="15" t="s">
        <v>134</v>
      </c>
      <c r="C8" s="40" t="n">
        <f aca="false">COUNTIF('Trade Log'!$L$3:$L$302,"Loss")</f>
        <v>2</v>
      </c>
      <c r="D8" s="15" t="s">
        <v>135</v>
      </c>
      <c r="E8" s="41" t="n">
        <f aca="false">IFERROR(MAX('Trade Log'!$J$3:$J$302),"")</f>
        <v>2.00000000000011</v>
      </c>
    </row>
    <row r="9" customFormat="false" ht="15" hidden="false" customHeight="false" outlineLevel="0" collapsed="false">
      <c r="B9" s="15" t="s">
        <v>136</v>
      </c>
      <c r="C9" s="42" t="n">
        <f aca="false">IFERROR((COUNTIF('Trade Log'!$L$3:$L$302,"Win"))/(COUNTIF('Trade Log'!$L$3:$L$302,"Win")+COUNTIF('Trade Log'!$L$3:$L$302,"Loss")),"")</f>
        <v>0.75</v>
      </c>
      <c r="D9" s="15" t="s">
        <v>137</v>
      </c>
      <c r="E9" s="41" t="n">
        <f aca="false">IFERROR(MIN('Trade Log'!$J$3:$J$302),"")</f>
        <v>-1</v>
      </c>
    </row>
    <row r="10" customFormat="false" ht="15" hidden="false" customHeight="false" outlineLevel="0" collapsed="false">
      <c r="B10" s="15" t="s">
        <v>138</v>
      </c>
      <c r="C10" s="43" t="n">
        <f aca="false">IFERROR(SUM('Trade Log'!$K$3:$K$302),0)</f>
        <v>3433.36536742364</v>
      </c>
      <c r="D10" s="15" t="s">
        <v>139</v>
      </c>
      <c r="E10" s="40" t="n">
        <f aca="false">SUMPRODUCT(('Trade Log'!$H$3:$H$302&lt;&gt;"")/COUNTIF('Trade Log'!$H$3:$H$302,'Trade Log'!$H$3:$H$302&amp;""))</f>
        <v>1</v>
      </c>
    </row>
    <row r="11" customFormat="false" ht="15" hidden="false" customHeight="false" outlineLevel="0" collapsed="false">
      <c r="B11" s="15" t="s">
        <v>140</v>
      </c>
      <c r="C11" s="18" t="n">
        <f aca="false">IFERROR(SUMIF('Trade Log'!$L$3:$L$302,"Win",'Trade Log'!$K$3:$K$302)/COUNTIF('Trade Log'!$L$3:$L$302,"Win"),"")</f>
        <v>738.894227903939</v>
      </c>
    </row>
    <row r="12" customFormat="false" ht="25.5" hidden="false" customHeight="true" outlineLevel="0" collapsed="false">
      <c r="B12" s="15" t="s">
        <v>141</v>
      </c>
      <c r="C12" s="18" t="n">
        <f aca="false">IFERROR(SUMIF('Trade Log'!$L$3:$L$302,"Loss",'Trade Log'!$K$3:$K$302)/COUNTIF('Trade Log'!$L$3:$L$302,"Loss"),"")</f>
        <v>-500</v>
      </c>
      <c r="D12" s="44" t="str">
        <f aca="false">IF($E$10&gt;1,"R total not shown: risk % varies across your log, so summing R is meaningless. Use Net P&amp;L.","")</f>
        <v/>
      </c>
      <c r="E12" s="44"/>
    </row>
    <row r="13" customFormat="false" ht="15" hidden="false" customHeight="false" outlineLevel="0" collapsed="false">
      <c r="B13" s="15" t="s">
        <v>142</v>
      </c>
      <c r="C13" s="41" t="n">
        <f aca="false">IFERROR(SUMIF('Trade Log'!$L$3:$L$302,"Win",'Trade Log'!$K$3:$K$302)/ABS(SUMIF('Trade Log'!$L$3:$L$302,"Loss",'Trade Log'!$K$3:$K$302)),"")</f>
        <v>4.43336536742364</v>
      </c>
      <c r="D13" s="44"/>
      <c r="E13" s="44"/>
    </row>
    <row r="14" customFormat="false" ht="15" hidden="false" customHeight="false" outlineLevel="0" collapsed="false">
      <c r="B14" s="15" t="s">
        <v>143</v>
      </c>
      <c r="C14" s="18" t="n">
        <f aca="false">IFERROR(SUM('Trade Log'!$K$3:$K$302)/(COUNTIF('Trade Log'!$L$3:$L$302,"Win")+COUNTIF('Trade Log'!$L$3:$L$302,"Loss")+COUNTIF('Trade Log'!$L$3:$L$302,"BE")),"")</f>
        <v>429.170670927954</v>
      </c>
      <c r="D14" s="44"/>
      <c r="E14" s="44"/>
    </row>
    <row r="17" customFormat="false" ht="15" hidden="false" customHeight="false" outlineLevel="0" collapsed="false">
      <c r="B17" s="3" t="s">
        <v>144</v>
      </c>
    </row>
    <row r="18" customFormat="false" ht="15" hidden="false" customHeight="false" outlineLevel="0" collapsed="false">
      <c r="B18" s="45" t="s">
        <v>145</v>
      </c>
      <c r="C18" s="45" t="s">
        <v>146</v>
      </c>
    </row>
    <row r="19" customFormat="false" ht="15" hidden="false" customHeight="false" outlineLevel="0" collapsed="false">
      <c r="B19" s="46" t="str">
        <f aca="false">IF(Daily!$A5="","",Daily!$A5)</f>
        <v>2026-08-01</v>
      </c>
      <c r="C19" s="47" t="n">
        <f aca="false">IF(Daily!$A5="","",SUM(Daily!$D$5:$D$5))</f>
        <v>1500.00000000006</v>
      </c>
    </row>
    <row r="20" customFormat="false" ht="15" hidden="false" customHeight="false" outlineLevel="0" collapsed="false">
      <c r="B20" s="46" t="str">
        <f aca="false">IF(Daily!$A6="","",Daily!$A6)</f>
        <v>2026-08-02</v>
      </c>
      <c r="C20" s="47" t="n">
        <f aca="false">IF(Daily!$A6="","",SUM(Daily!$D$5:$D$6))</f>
        <v>1750.00000000005</v>
      </c>
    </row>
    <row r="21" customFormat="false" ht="15" hidden="false" customHeight="false" outlineLevel="0" collapsed="false">
      <c r="B21" s="46" t="str">
        <f aca="false">IF(Daily!$A7="","",Daily!$A7)</f>
        <v>2026-08-03</v>
      </c>
      <c r="C21" s="47" t="n">
        <f aca="false">IF(Daily!$A7="","",SUM(Daily!$D$5:$D$7))</f>
        <v>2005.31914893624</v>
      </c>
    </row>
    <row r="22" customFormat="false" ht="15" hidden="false" customHeight="false" outlineLevel="0" collapsed="false">
      <c r="B22" s="46" t="str">
        <f aca="false">IF(Daily!$A8="","",Daily!$A8)</f>
        <v>2026-08-04</v>
      </c>
      <c r="C22" s="47" t="n">
        <f aca="false">IF(Daily!$A8="","",SUM(Daily!$D$5:$D$8))</f>
        <v>3433.36536742364</v>
      </c>
    </row>
    <row r="23" customFormat="false" ht="15" hidden="false" customHeight="false" outlineLevel="0" collapsed="false">
      <c r="B23" s="46" t="str">
        <f aca="false">IF(Daily!$A9="","",Daily!$A9)</f>
        <v/>
      </c>
      <c r="C23" s="47" t="str">
        <f aca="false">IF(Daily!$A9="","",SUM(Daily!$D$5:$D$9))</f>
        <v/>
      </c>
    </row>
    <row r="24" customFormat="false" ht="15" hidden="false" customHeight="false" outlineLevel="0" collapsed="false">
      <c r="B24" s="46" t="str">
        <f aca="false">IF(Daily!$A10="","",Daily!$A10)</f>
        <v/>
      </c>
      <c r="C24" s="47" t="str">
        <f aca="false">IF(Daily!$A10="","",SUM(Daily!$D$5:$D$10))</f>
        <v/>
      </c>
    </row>
    <row r="25" customFormat="false" ht="15" hidden="false" customHeight="false" outlineLevel="0" collapsed="false">
      <c r="B25" s="46" t="str">
        <f aca="false">IF(Daily!$A11="","",Daily!$A11)</f>
        <v/>
      </c>
      <c r="C25" s="47" t="str">
        <f aca="false">IF(Daily!$A11="","",SUM(Daily!$D$5:$D$11))</f>
        <v/>
      </c>
    </row>
    <row r="26" customFormat="false" ht="15" hidden="false" customHeight="false" outlineLevel="0" collapsed="false">
      <c r="B26" s="46" t="str">
        <f aca="false">IF(Daily!$A12="","",Daily!$A12)</f>
        <v/>
      </c>
      <c r="C26" s="47" t="str">
        <f aca="false">IF(Daily!$A12="","",SUM(Daily!$D$5:$D$12))</f>
        <v/>
      </c>
    </row>
    <row r="27" customFormat="false" ht="15" hidden="false" customHeight="false" outlineLevel="0" collapsed="false">
      <c r="B27" s="46" t="str">
        <f aca="false">IF(Daily!$A13="","",Daily!$A13)</f>
        <v/>
      </c>
      <c r="C27" s="47" t="str">
        <f aca="false">IF(Daily!$A13="","",SUM(Daily!$D$5:$D$13))</f>
        <v/>
      </c>
    </row>
    <row r="28" customFormat="false" ht="15" hidden="false" customHeight="false" outlineLevel="0" collapsed="false">
      <c r="B28" s="46" t="str">
        <f aca="false">IF(Daily!$A14="","",Daily!$A14)</f>
        <v/>
      </c>
      <c r="C28" s="47" t="str">
        <f aca="false">IF(Daily!$A14="","",SUM(Daily!$D$5:$D$14))</f>
        <v/>
      </c>
    </row>
    <row r="29" customFormat="false" ht="15" hidden="false" customHeight="false" outlineLevel="0" collapsed="false">
      <c r="B29" s="46" t="str">
        <f aca="false">IF(Daily!$A15="","",Daily!$A15)</f>
        <v/>
      </c>
      <c r="C29" s="47" t="str">
        <f aca="false">IF(Daily!$A15="","",SUM(Daily!$D$5:$D$15))</f>
        <v/>
      </c>
    </row>
    <row r="30" customFormat="false" ht="15" hidden="false" customHeight="false" outlineLevel="0" collapsed="false">
      <c r="B30" s="46" t="str">
        <f aca="false">IF(Daily!$A16="","",Daily!$A16)</f>
        <v/>
      </c>
      <c r="C30" s="47" t="str">
        <f aca="false">IF(Daily!$A16="","",SUM(Daily!$D$5:$D$16))</f>
        <v/>
      </c>
    </row>
    <row r="31" customFormat="false" ht="15" hidden="false" customHeight="false" outlineLevel="0" collapsed="false">
      <c r="B31" s="46" t="str">
        <f aca="false">IF(Daily!$A17="","",Daily!$A17)</f>
        <v/>
      </c>
      <c r="C31" s="47" t="str">
        <f aca="false">IF(Daily!$A17="","",SUM(Daily!$D$5:$D$17))</f>
        <v/>
      </c>
    </row>
    <row r="32" customFormat="false" ht="15" hidden="false" customHeight="false" outlineLevel="0" collapsed="false">
      <c r="B32" s="46" t="str">
        <f aca="false">IF(Daily!$A18="","",Daily!$A18)</f>
        <v/>
      </c>
      <c r="C32" s="47" t="str">
        <f aca="false">IF(Daily!$A18="","",SUM(Daily!$D$5:$D$18))</f>
        <v/>
      </c>
    </row>
    <row r="33" customFormat="false" ht="15" hidden="false" customHeight="false" outlineLevel="0" collapsed="false">
      <c r="B33" s="46" t="str">
        <f aca="false">IF(Daily!$A19="","",Daily!$A19)</f>
        <v/>
      </c>
      <c r="C33" s="47" t="str">
        <f aca="false">IF(Daily!$A19="","",SUM(Daily!$D$5:$D$19))</f>
        <v/>
      </c>
    </row>
    <row r="34" customFormat="false" ht="15" hidden="false" customHeight="false" outlineLevel="0" collapsed="false">
      <c r="B34" s="46" t="str">
        <f aca="false">IF(Daily!$A20="","",Daily!$A20)</f>
        <v/>
      </c>
      <c r="C34" s="47" t="str">
        <f aca="false">IF(Daily!$A20="","",SUM(Daily!$D$5:$D$20))</f>
        <v/>
      </c>
    </row>
    <row r="35" customFormat="false" ht="15" hidden="false" customHeight="false" outlineLevel="0" collapsed="false">
      <c r="B35" s="46" t="str">
        <f aca="false">IF(Daily!$A21="","",Daily!$A21)</f>
        <v/>
      </c>
      <c r="C35" s="47" t="str">
        <f aca="false">IF(Daily!$A21="","",SUM(Daily!$D$5:$D$21))</f>
        <v/>
      </c>
    </row>
    <row r="36" customFormat="false" ht="15" hidden="false" customHeight="false" outlineLevel="0" collapsed="false">
      <c r="B36" s="46" t="str">
        <f aca="false">IF(Daily!$A22="","",Daily!$A22)</f>
        <v/>
      </c>
      <c r="C36" s="47" t="str">
        <f aca="false">IF(Daily!$A22="","",SUM(Daily!$D$5:$D$22))</f>
        <v/>
      </c>
    </row>
    <row r="37" customFormat="false" ht="15" hidden="false" customHeight="false" outlineLevel="0" collapsed="false">
      <c r="B37" s="46" t="str">
        <f aca="false">IF(Daily!$A23="","",Daily!$A23)</f>
        <v/>
      </c>
      <c r="C37" s="47" t="str">
        <f aca="false">IF(Daily!$A23="","",SUM(Daily!$D$5:$D$23))</f>
        <v/>
      </c>
    </row>
    <row r="38" customFormat="false" ht="15" hidden="false" customHeight="false" outlineLevel="0" collapsed="false">
      <c r="B38" s="46" t="str">
        <f aca="false">IF(Daily!$A24="","",Daily!$A24)</f>
        <v/>
      </c>
      <c r="C38" s="47" t="str">
        <f aca="false">IF(Daily!$A24="","",SUM(Daily!$D$5:$D$24))</f>
        <v/>
      </c>
    </row>
    <row r="39" customFormat="false" ht="15" hidden="false" customHeight="false" outlineLevel="0" collapsed="false">
      <c r="B39" s="46" t="str">
        <f aca="false">IF(Daily!$A25="","",Daily!$A25)</f>
        <v/>
      </c>
      <c r="C39" s="47" t="str">
        <f aca="false">IF(Daily!$A25="","",SUM(Daily!$D$5:$D$25))</f>
        <v/>
      </c>
    </row>
    <row r="40" customFormat="false" ht="15" hidden="false" customHeight="false" outlineLevel="0" collapsed="false">
      <c r="B40" s="46" t="str">
        <f aca="false">IF(Daily!$A26="","",Daily!$A26)</f>
        <v/>
      </c>
      <c r="C40" s="47" t="str">
        <f aca="false">IF(Daily!$A26="","",SUM(Daily!$D$5:$D$26))</f>
        <v/>
      </c>
    </row>
    <row r="41" customFormat="false" ht="15" hidden="false" customHeight="false" outlineLevel="0" collapsed="false">
      <c r="B41" s="46" t="str">
        <f aca="false">IF(Daily!$A27="","",Daily!$A27)</f>
        <v/>
      </c>
      <c r="C41" s="47" t="str">
        <f aca="false">IF(Daily!$A27="","",SUM(Daily!$D$5:$D$27))</f>
        <v/>
      </c>
    </row>
    <row r="42" customFormat="false" ht="15" hidden="false" customHeight="false" outlineLevel="0" collapsed="false">
      <c r="B42" s="46" t="str">
        <f aca="false">IF(Daily!$A28="","",Daily!$A28)</f>
        <v/>
      </c>
      <c r="C42" s="47" t="str">
        <f aca="false">IF(Daily!$A28="","",SUM(Daily!$D$5:$D$28))</f>
        <v/>
      </c>
    </row>
    <row r="43" customFormat="false" ht="15" hidden="false" customHeight="false" outlineLevel="0" collapsed="false">
      <c r="B43" s="46" t="str">
        <f aca="false">IF(Daily!$A29="","",Daily!$A29)</f>
        <v/>
      </c>
      <c r="C43" s="47" t="str">
        <f aca="false">IF(Daily!$A29="","",SUM(Daily!$D$5:$D$29))</f>
        <v/>
      </c>
    </row>
    <row r="44" customFormat="false" ht="15" hidden="false" customHeight="false" outlineLevel="0" collapsed="false">
      <c r="B44" s="46" t="str">
        <f aca="false">IF(Daily!$A30="","",Daily!$A30)</f>
        <v/>
      </c>
      <c r="C44" s="47" t="str">
        <f aca="false">IF(Daily!$A30="","",SUM(Daily!$D$5:$D$30))</f>
        <v/>
      </c>
    </row>
    <row r="45" customFormat="false" ht="15" hidden="false" customHeight="false" outlineLevel="0" collapsed="false">
      <c r="B45" s="46" t="str">
        <f aca="false">IF(Daily!$A31="","",Daily!$A31)</f>
        <v/>
      </c>
      <c r="C45" s="47" t="str">
        <f aca="false">IF(Daily!$A31="","",SUM(Daily!$D$5:$D$31))</f>
        <v/>
      </c>
    </row>
    <row r="46" customFormat="false" ht="15" hidden="false" customHeight="false" outlineLevel="0" collapsed="false">
      <c r="B46" s="46" t="str">
        <f aca="false">IF(Daily!$A32="","",Daily!$A32)</f>
        <v/>
      </c>
      <c r="C46" s="47" t="str">
        <f aca="false">IF(Daily!$A32="","",SUM(Daily!$D$5:$D$32))</f>
        <v/>
      </c>
    </row>
    <row r="47" customFormat="false" ht="15" hidden="false" customHeight="false" outlineLevel="0" collapsed="false">
      <c r="B47" s="46" t="str">
        <f aca="false">IF(Daily!$A33="","",Daily!$A33)</f>
        <v/>
      </c>
      <c r="C47" s="47" t="str">
        <f aca="false">IF(Daily!$A33="","",SUM(Daily!$D$5:$D$33))</f>
        <v/>
      </c>
    </row>
    <row r="48" customFormat="false" ht="15" hidden="false" customHeight="false" outlineLevel="0" collapsed="false">
      <c r="B48" s="46" t="str">
        <f aca="false">IF(Daily!$A34="","",Daily!$A34)</f>
        <v/>
      </c>
      <c r="C48" s="47" t="str">
        <f aca="false">IF(Daily!$A34="","",SUM(Daily!$D$5:$D$34))</f>
        <v/>
      </c>
    </row>
    <row r="49" customFormat="false" ht="15" hidden="false" customHeight="false" outlineLevel="0" collapsed="false">
      <c r="B49" s="46" t="str">
        <f aca="false">IF(Daily!$A35="","",Daily!$A35)</f>
        <v/>
      </c>
      <c r="C49" s="47" t="str">
        <f aca="false">IF(Daily!$A35="","",SUM(Daily!$D$5:$D$35))</f>
        <v/>
      </c>
    </row>
    <row r="50" customFormat="false" ht="15" hidden="false" customHeight="false" outlineLevel="0" collapsed="false">
      <c r="B50" s="46" t="str">
        <f aca="false">IF(Daily!$A36="","",Daily!$A36)</f>
        <v/>
      </c>
      <c r="C50" s="47" t="str">
        <f aca="false">IF(Daily!$A36="","",SUM(Daily!$D$5:$D$36))</f>
        <v/>
      </c>
    </row>
    <row r="51" customFormat="false" ht="15" hidden="false" customHeight="false" outlineLevel="0" collapsed="false">
      <c r="B51" s="46" t="str">
        <f aca="false">IF(Daily!$A37="","",Daily!$A37)</f>
        <v/>
      </c>
      <c r="C51" s="47" t="str">
        <f aca="false">IF(Daily!$A37="","",SUM(Daily!$D$5:$D$37))</f>
        <v/>
      </c>
    </row>
    <row r="52" customFormat="false" ht="15" hidden="false" customHeight="false" outlineLevel="0" collapsed="false">
      <c r="B52" s="46" t="str">
        <f aca="false">IF(Daily!$A38="","",Daily!$A38)</f>
        <v/>
      </c>
      <c r="C52" s="47" t="str">
        <f aca="false">IF(Daily!$A38="","",SUM(Daily!$D$5:$D$38))</f>
        <v/>
      </c>
    </row>
    <row r="53" customFormat="false" ht="15" hidden="false" customHeight="false" outlineLevel="0" collapsed="false">
      <c r="B53" s="46" t="str">
        <f aca="false">IF(Daily!$A39="","",Daily!$A39)</f>
        <v/>
      </c>
      <c r="C53" s="47" t="str">
        <f aca="false">IF(Daily!$A39="","",SUM(Daily!$D$5:$D$39))</f>
        <v/>
      </c>
    </row>
    <row r="54" customFormat="false" ht="15" hidden="false" customHeight="false" outlineLevel="0" collapsed="false">
      <c r="B54" s="46" t="str">
        <f aca="false">IF(Daily!$A40="","",Daily!$A40)</f>
        <v/>
      </c>
      <c r="C54" s="47" t="str">
        <f aca="false">IF(Daily!$A40="","",SUM(Daily!$D$5:$D$40))</f>
        <v/>
      </c>
    </row>
    <row r="55" customFormat="false" ht="15" hidden="false" customHeight="false" outlineLevel="0" collapsed="false">
      <c r="B55" s="46" t="str">
        <f aca="false">IF(Daily!$A41="","",Daily!$A41)</f>
        <v/>
      </c>
      <c r="C55" s="47" t="str">
        <f aca="false">IF(Daily!$A41="","",SUM(Daily!$D$5:$D$41))</f>
        <v/>
      </c>
    </row>
    <row r="56" customFormat="false" ht="15" hidden="false" customHeight="false" outlineLevel="0" collapsed="false">
      <c r="B56" s="46" t="str">
        <f aca="false">IF(Daily!$A42="","",Daily!$A42)</f>
        <v/>
      </c>
      <c r="C56" s="47" t="str">
        <f aca="false">IF(Daily!$A42="","",SUM(Daily!$D$5:$D$42))</f>
        <v/>
      </c>
    </row>
    <row r="57" customFormat="false" ht="15" hidden="false" customHeight="false" outlineLevel="0" collapsed="false">
      <c r="B57" s="46" t="str">
        <f aca="false">IF(Daily!$A43="","",Daily!$A43)</f>
        <v/>
      </c>
      <c r="C57" s="47" t="str">
        <f aca="false">IF(Daily!$A43="","",SUM(Daily!$D$5:$D$43))</f>
        <v/>
      </c>
    </row>
    <row r="58" customFormat="false" ht="15" hidden="false" customHeight="false" outlineLevel="0" collapsed="false">
      <c r="B58" s="46" t="str">
        <f aca="false">IF(Daily!$A44="","",Daily!$A44)</f>
        <v/>
      </c>
      <c r="C58" s="47" t="str">
        <f aca="false">IF(Daily!$A44="","",SUM(Daily!$D$5:$D$44))</f>
        <v/>
      </c>
    </row>
    <row r="59" customFormat="false" ht="15" hidden="false" customHeight="false" outlineLevel="0" collapsed="false">
      <c r="B59" s="46" t="str">
        <f aca="false">IF(Daily!$A45="","",Daily!$A45)</f>
        <v/>
      </c>
      <c r="C59" s="47" t="str">
        <f aca="false">IF(Daily!$A45="","",SUM(Daily!$D$5:$D$45))</f>
        <v/>
      </c>
    </row>
    <row r="60" customFormat="false" ht="15" hidden="false" customHeight="false" outlineLevel="0" collapsed="false">
      <c r="B60" s="46" t="str">
        <f aca="false">IF(Daily!$A46="","",Daily!$A46)</f>
        <v/>
      </c>
      <c r="C60" s="47" t="str">
        <f aca="false">IF(Daily!$A46="","",SUM(Daily!$D$5:$D$46))</f>
        <v/>
      </c>
    </row>
    <row r="61" customFormat="false" ht="15" hidden="false" customHeight="false" outlineLevel="0" collapsed="false">
      <c r="B61" s="46" t="str">
        <f aca="false">IF(Daily!$A47="","",Daily!$A47)</f>
        <v/>
      </c>
      <c r="C61" s="47" t="str">
        <f aca="false">IF(Daily!$A47="","",SUM(Daily!$D$5:$D$47))</f>
        <v/>
      </c>
    </row>
    <row r="62" customFormat="false" ht="15" hidden="false" customHeight="false" outlineLevel="0" collapsed="false">
      <c r="B62" s="46" t="str">
        <f aca="false">IF(Daily!$A48="","",Daily!$A48)</f>
        <v/>
      </c>
      <c r="C62" s="47" t="str">
        <f aca="false">IF(Daily!$A48="","",SUM(Daily!$D$5:$D$48))</f>
        <v/>
      </c>
    </row>
    <row r="63" customFormat="false" ht="15" hidden="false" customHeight="false" outlineLevel="0" collapsed="false">
      <c r="B63" s="46" t="str">
        <f aca="false">IF(Daily!$A49="","",Daily!$A49)</f>
        <v/>
      </c>
      <c r="C63" s="47" t="str">
        <f aca="false">IF(Daily!$A49="","",SUM(Daily!$D$5:$D$49))</f>
        <v/>
      </c>
    </row>
    <row r="64" customFormat="false" ht="15" hidden="false" customHeight="false" outlineLevel="0" collapsed="false">
      <c r="B64" s="46" t="str">
        <f aca="false">IF(Daily!$A50="","",Daily!$A50)</f>
        <v/>
      </c>
      <c r="C64" s="47" t="str">
        <f aca="false">IF(Daily!$A50="","",SUM(Daily!$D$5:$D$50))</f>
        <v/>
      </c>
    </row>
    <row r="65" customFormat="false" ht="15" hidden="false" customHeight="false" outlineLevel="0" collapsed="false">
      <c r="B65" s="46" t="str">
        <f aca="false">IF(Daily!$A51="","",Daily!$A51)</f>
        <v/>
      </c>
      <c r="C65" s="47" t="str">
        <f aca="false">IF(Daily!$A51="","",SUM(Daily!$D$5:$D$51))</f>
        <v/>
      </c>
    </row>
    <row r="66" customFormat="false" ht="15" hidden="false" customHeight="false" outlineLevel="0" collapsed="false">
      <c r="B66" s="46" t="str">
        <f aca="false">IF(Daily!$A52="","",Daily!$A52)</f>
        <v/>
      </c>
      <c r="C66" s="47" t="str">
        <f aca="false">IF(Daily!$A52="","",SUM(Daily!$D$5:$D$52))</f>
        <v/>
      </c>
    </row>
    <row r="67" customFormat="false" ht="15" hidden="false" customHeight="false" outlineLevel="0" collapsed="false">
      <c r="B67" s="46" t="str">
        <f aca="false">IF(Daily!$A53="","",Daily!$A53)</f>
        <v/>
      </c>
      <c r="C67" s="47" t="str">
        <f aca="false">IF(Daily!$A53="","",SUM(Daily!$D$5:$D$53))</f>
        <v/>
      </c>
    </row>
    <row r="68" customFormat="false" ht="15" hidden="false" customHeight="false" outlineLevel="0" collapsed="false">
      <c r="B68" s="46" t="str">
        <f aca="false">IF(Daily!$A54="","",Daily!$A54)</f>
        <v/>
      </c>
      <c r="C68" s="47" t="str">
        <f aca="false">IF(Daily!$A54="","",SUM(Daily!$D$5:$D$54))</f>
        <v/>
      </c>
    </row>
    <row r="69" customFormat="false" ht="15" hidden="false" customHeight="false" outlineLevel="0" collapsed="false">
      <c r="B69" s="46" t="str">
        <f aca="false">IF(Daily!$A55="","",Daily!$A55)</f>
        <v/>
      </c>
      <c r="C69" s="47" t="str">
        <f aca="false">IF(Daily!$A55="","",SUM(Daily!$D$5:$D$55))</f>
        <v/>
      </c>
    </row>
    <row r="70" customFormat="false" ht="15" hidden="false" customHeight="false" outlineLevel="0" collapsed="false">
      <c r="B70" s="46" t="str">
        <f aca="false">IF(Daily!$A56="","",Daily!$A56)</f>
        <v/>
      </c>
      <c r="C70" s="47" t="str">
        <f aca="false">IF(Daily!$A56="","",SUM(Daily!$D$5:$D$56))</f>
        <v/>
      </c>
    </row>
    <row r="71" customFormat="false" ht="15" hidden="false" customHeight="false" outlineLevel="0" collapsed="false">
      <c r="B71" s="46" t="str">
        <f aca="false">IF(Daily!$A57="","",Daily!$A57)</f>
        <v/>
      </c>
      <c r="C71" s="47" t="str">
        <f aca="false">IF(Daily!$A57="","",SUM(Daily!$D$5:$D$57))</f>
        <v/>
      </c>
    </row>
    <row r="72" customFormat="false" ht="15" hidden="false" customHeight="false" outlineLevel="0" collapsed="false">
      <c r="B72" s="46" t="str">
        <f aca="false">IF(Daily!$A58="","",Daily!$A58)</f>
        <v/>
      </c>
      <c r="C72" s="47" t="str">
        <f aca="false">IF(Daily!$A58="","",SUM(Daily!$D$5:$D$58))</f>
        <v/>
      </c>
    </row>
    <row r="73" customFormat="false" ht="15" hidden="false" customHeight="false" outlineLevel="0" collapsed="false">
      <c r="B73" s="46" t="str">
        <f aca="false">IF(Daily!$A59="","",Daily!$A59)</f>
        <v/>
      </c>
      <c r="C73" s="47" t="str">
        <f aca="false">IF(Daily!$A59="","",SUM(Daily!$D$5:$D$59))</f>
        <v/>
      </c>
    </row>
    <row r="74" customFormat="false" ht="15" hidden="false" customHeight="false" outlineLevel="0" collapsed="false">
      <c r="B74" s="46" t="str">
        <f aca="false">IF(Daily!$A60="","",Daily!$A60)</f>
        <v/>
      </c>
      <c r="C74" s="47" t="str">
        <f aca="false">IF(Daily!$A60="","",SUM(Daily!$D$5:$D$60))</f>
        <v/>
      </c>
    </row>
    <row r="75" customFormat="false" ht="15" hidden="false" customHeight="false" outlineLevel="0" collapsed="false">
      <c r="B75" s="46" t="str">
        <f aca="false">IF(Daily!$A61="","",Daily!$A61)</f>
        <v/>
      </c>
      <c r="C75" s="47" t="str">
        <f aca="false">IF(Daily!$A61="","",SUM(Daily!$D$5:$D$61))</f>
        <v/>
      </c>
    </row>
    <row r="76" customFormat="false" ht="15" hidden="false" customHeight="false" outlineLevel="0" collapsed="false">
      <c r="B76" s="46" t="str">
        <f aca="false">IF(Daily!$A62="","",Daily!$A62)</f>
        <v/>
      </c>
      <c r="C76" s="47" t="str">
        <f aca="false">IF(Daily!$A62="","",SUM(Daily!$D$5:$D$62))</f>
        <v/>
      </c>
    </row>
    <row r="77" customFormat="false" ht="15" hidden="false" customHeight="false" outlineLevel="0" collapsed="false">
      <c r="B77" s="46" t="str">
        <f aca="false">IF(Daily!$A63="","",Daily!$A63)</f>
        <v/>
      </c>
      <c r="C77" s="47" t="str">
        <f aca="false">IF(Daily!$A63="","",SUM(Daily!$D$5:$D$63))</f>
        <v/>
      </c>
    </row>
    <row r="78" customFormat="false" ht="15" hidden="false" customHeight="false" outlineLevel="0" collapsed="false">
      <c r="B78" s="46" t="str">
        <f aca="false">IF(Daily!$A64="","",Daily!$A64)</f>
        <v/>
      </c>
      <c r="C78" s="47" t="str">
        <f aca="false">IF(Daily!$A64="","",SUM(Daily!$D$5:$D$64))</f>
        <v/>
      </c>
    </row>
  </sheetData>
  <mergeCells count="1">
    <mergeCell ref="D12:E1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7"/>
    <col collapsed="false" customWidth="true" hidden="false" outlineLevel="0" max="2" min="2" style="0" width="8"/>
    <col collapsed="false" customWidth="true" hidden="false" outlineLevel="0" max="3" min="3" style="0" width="20"/>
    <col collapsed="false" customWidth="true" hidden="false" outlineLevel="0" max="4" min="4" style="0" width="18"/>
    <col collapsed="false" customWidth="true" hidden="false" outlineLevel="0" max="5" min="5" style="0" width="26"/>
    <col collapsed="false" customWidth="true" hidden="false" outlineLevel="0" max="6" min="6" style="0" width="24"/>
    <col collapsed="false" customWidth="true" hidden="false" outlineLevel="0" max="7" min="7" style="0" width="22"/>
    <col collapsed="false" customWidth="true" hidden="false" outlineLevel="0" max="8" min="8" style="0" width="15"/>
    <col collapsed="false" customWidth="true" hidden="false" outlineLevel="0" max="9" min="9" style="0" width="16"/>
    <col collapsed="false" customWidth="true" hidden="false" outlineLevel="0" max="10" min="10" style="0" width="20"/>
  </cols>
  <sheetData>
    <row r="1" customFormat="false" ht="15" hidden="false" customHeight="false" outlineLevel="0" collapsed="false">
      <c r="A1" s="48" t="s">
        <v>147</v>
      </c>
    </row>
    <row r="2" customFormat="false" ht="15" hidden="false" customHeight="false" outlineLevel="0" collapsed="false">
      <c r="A2" s="2" t="s">
        <v>148</v>
      </c>
    </row>
    <row r="4" customFormat="false" ht="25.5" hidden="false" customHeight="true" outlineLevel="0" collapsed="false">
      <c r="A4" s="21" t="s">
        <v>149</v>
      </c>
      <c r="B4" s="21" t="s">
        <v>150</v>
      </c>
      <c r="C4" s="21" t="s">
        <v>43</v>
      </c>
      <c r="D4" s="21" t="s">
        <v>44</v>
      </c>
      <c r="E4" s="21" t="s">
        <v>45</v>
      </c>
      <c r="F4" s="21" t="s">
        <v>46</v>
      </c>
      <c r="G4" s="21" t="s">
        <v>151</v>
      </c>
      <c r="H4" s="21" t="s">
        <v>152</v>
      </c>
      <c r="I4" s="21" t="s">
        <v>153</v>
      </c>
      <c r="J4" s="21" t="s">
        <v>154</v>
      </c>
    </row>
    <row r="5" customFormat="false" ht="30" hidden="false" customHeight="true" outlineLevel="0" collapsed="false">
      <c r="A5" s="49" t="s">
        <v>41</v>
      </c>
      <c r="B5" s="50" t="s">
        <v>155</v>
      </c>
      <c r="C5" s="50" t="s">
        <v>156</v>
      </c>
      <c r="D5" s="50" t="s">
        <v>157</v>
      </c>
      <c r="E5" s="50" t="s">
        <v>158</v>
      </c>
      <c r="F5" s="50" t="s">
        <v>159</v>
      </c>
      <c r="G5" s="50" t="s">
        <v>160</v>
      </c>
      <c r="H5" s="50" t="s">
        <v>161</v>
      </c>
      <c r="I5" s="50" t="s">
        <v>162</v>
      </c>
      <c r="J5" s="50" t="s">
        <v>163</v>
      </c>
    </row>
    <row r="6" customFormat="false" ht="30" hidden="false" customHeight="true" outlineLevel="0" collapsed="false">
      <c r="A6" s="49" t="s">
        <v>164</v>
      </c>
      <c r="B6" s="50" t="s">
        <v>165</v>
      </c>
      <c r="C6" s="50" t="s">
        <v>166</v>
      </c>
      <c r="D6" s="50" t="s">
        <v>167</v>
      </c>
      <c r="E6" s="50" t="s">
        <v>158</v>
      </c>
      <c r="F6" s="50" t="s">
        <v>168</v>
      </c>
      <c r="G6" s="50" t="s">
        <v>169</v>
      </c>
      <c r="H6" s="50" t="s">
        <v>170</v>
      </c>
      <c r="I6" s="50" t="s">
        <v>171</v>
      </c>
      <c r="J6" s="50" t="s">
        <v>172</v>
      </c>
    </row>
    <row r="7" customFormat="false" ht="30" hidden="false" customHeight="true" outlineLevel="0" collapsed="false">
      <c r="A7" s="49" t="s">
        <v>173</v>
      </c>
      <c r="B7" s="50" t="s">
        <v>165</v>
      </c>
      <c r="C7" s="50" t="s">
        <v>174</v>
      </c>
      <c r="D7" s="50" t="s">
        <v>157</v>
      </c>
      <c r="E7" s="50" t="s">
        <v>175</v>
      </c>
      <c r="F7" s="50" t="s">
        <v>176</v>
      </c>
      <c r="G7" s="50" t="s">
        <v>177</v>
      </c>
      <c r="H7" s="50" t="s">
        <v>178</v>
      </c>
      <c r="I7" s="50" t="s">
        <v>179</v>
      </c>
      <c r="J7" s="50" t="s">
        <v>172</v>
      </c>
    </row>
    <row r="8" customFormat="false" ht="30" hidden="false" customHeight="true" outlineLevel="0" collapsed="false">
      <c r="A8" s="49" t="s">
        <v>180</v>
      </c>
      <c r="B8" s="50" t="s">
        <v>155</v>
      </c>
      <c r="C8" s="50" t="s">
        <v>181</v>
      </c>
      <c r="D8" s="50" t="s">
        <v>167</v>
      </c>
      <c r="E8" s="50" t="s">
        <v>175</v>
      </c>
      <c r="F8" s="50" t="s">
        <v>182</v>
      </c>
      <c r="G8" s="50" t="s">
        <v>183</v>
      </c>
      <c r="H8" s="50" t="s">
        <v>184</v>
      </c>
      <c r="I8" s="50" t="s">
        <v>185</v>
      </c>
      <c r="J8" s="50" t="s">
        <v>186</v>
      </c>
    </row>
    <row r="9" customFormat="false" ht="30" hidden="false" customHeight="true" outlineLevel="0" collapsed="false">
      <c r="A9" s="49" t="s">
        <v>187</v>
      </c>
      <c r="B9" s="50" t="s">
        <v>155</v>
      </c>
      <c r="C9" s="50" t="s">
        <v>188</v>
      </c>
      <c r="D9" s="50" t="s">
        <v>167</v>
      </c>
      <c r="E9" s="50" t="s">
        <v>159</v>
      </c>
      <c r="F9" s="50" t="s">
        <v>189</v>
      </c>
      <c r="G9" s="50" t="s">
        <v>190</v>
      </c>
      <c r="H9" s="50" t="s">
        <v>191</v>
      </c>
      <c r="I9" s="50" t="s">
        <v>159</v>
      </c>
      <c r="J9" s="50" t="s">
        <v>192</v>
      </c>
    </row>
    <row r="10" customFormat="false" ht="30" hidden="false" customHeight="true" outlineLevel="0" collapsed="false">
      <c r="A10" s="49" t="s">
        <v>193</v>
      </c>
      <c r="B10" s="50" t="s">
        <v>155</v>
      </c>
      <c r="C10" s="50" t="s">
        <v>194</v>
      </c>
      <c r="D10" s="50" t="s">
        <v>195</v>
      </c>
      <c r="E10" s="50" t="s">
        <v>196</v>
      </c>
      <c r="F10" s="50" t="s">
        <v>197</v>
      </c>
      <c r="G10" s="50" t="s">
        <v>198</v>
      </c>
      <c r="H10" s="50" t="s">
        <v>199</v>
      </c>
      <c r="I10" s="50" t="s">
        <v>200</v>
      </c>
      <c r="J10" s="50" t="s">
        <v>201</v>
      </c>
    </row>
    <row r="11" customFormat="false" ht="30" hidden="false" customHeight="true" outlineLevel="0" collapsed="false">
      <c r="A11" s="49" t="s">
        <v>202</v>
      </c>
      <c r="B11" s="50" t="s">
        <v>165</v>
      </c>
      <c r="C11" s="50" t="s">
        <v>203</v>
      </c>
      <c r="D11" s="50" t="s">
        <v>167</v>
      </c>
      <c r="E11" s="50" t="s">
        <v>204</v>
      </c>
      <c r="F11" s="50" t="s">
        <v>159</v>
      </c>
      <c r="G11" s="50" t="s">
        <v>205</v>
      </c>
      <c r="H11" s="50" t="s">
        <v>170</v>
      </c>
      <c r="I11" s="50" t="s">
        <v>206</v>
      </c>
      <c r="J11" s="50" t="s">
        <v>207</v>
      </c>
    </row>
    <row r="12" customFormat="false" ht="30" hidden="false" customHeight="true" outlineLevel="0" collapsed="false">
      <c r="A12" s="49" t="s">
        <v>208</v>
      </c>
      <c r="B12" s="50" t="s">
        <v>209</v>
      </c>
      <c r="C12" s="50" t="s">
        <v>210</v>
      </c>
      <c r="D12" s="50" t="s">
        <v>211</v>
      </c>
      <c r="E12" s="50" t="s">
        <v>212</v>
      </c>
      <c r="F12" s="50" t="s">
        <v>213</v>
      </c>
      <c r="G12" s="50" t="s">
        <v>214</v>
      </c>
      <c r="H12" s="50" t="s">
        <v>215</v>
      </c>
      <c r="I12" s="50" t="s">
        <v>216</v>
      </c>
      <c r="J12" s="50" t="s">
        <v>217</v>
      </c>
    </row>
    <row r="13" customFormat="false" ht="30" hidden="false" customHeight="true" outlineLevel="0" collapsed="false">
      <c r="A13" s="49" t="s">
        <v>218</v>
      </c>
      <c r="B13" s="50" t="s">
        <v>209</v>
      </c>
      <c r="C13" s="50" t="s">
        <v>210</v>
      </c>
      <c r="D13" s="50" t="s">
        <v>219</v>
      </c>
      <c r="E13" s="50" t="s">
        <v>220</v>
      </c>
      <c r="F13" s="50" t="s">
        <v>221</v>
      </c>
      <c r="G13" s="50" t="s">
        <v>222</v>
      </c>
      <c r="H13" s="50" t="s">
        <v>161</v>
      </c>
      <c r="I13" s="50" t="s">
        <v>223</v>
      </c>
      <c r="J13" s="50" t="s">
        <v>172</v>
      </c>
    </row>
    <row r="16" customFormat="false" ht="15" hidden="false" customHeight="false" outlineLevel="0" collapsed="false">
      <c r="A16" s="2" t="s">
        <v>224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2026-08-04T08:26:56Z</dcterms:created>
  <dc:creator>openpyxl</dc:creator>
  <dc:description/>
  <dc:language>en-US</dc:language>
  <cp:lastModifiedBy/>
  <dcterms:modified xsi:type="dcterms:W3CDTF">2026-08-04T08:26:59Z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